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4"/>
  <workbookPr/>
  <mc:AlternateContent xmlns:mc="http://schemas.openxmlformats.org/markup-compatibility/2006">
    <mc:Choice Requires="x15">
      <x15ac:absPath xmlns:x15ac="http://schemas.microsoft.com/office/spreadsheetml/2010/11/ac" url="X:\CONSEJO CONSULTIVO NACIONAL\Proceso eleccionario 2025\"/>
    </mc:Choice>
  </mc:AlternateContent>
  <xr:revisionPtr revIDLastSave="0" documentId="8_{44DC1F48-086F-4DDD-8C36-F0A73CEE2E91}" xr6:coauthVersionLast="47" xr6:coauthVersionMax="47" xr10:uidLastSave="{00000000-0000-0000-0000-000000000000}"/>
  <workbookProtection workbookAlgorithmName="SHA-512" workbookHashValue="vOqru5PTgm6va/0s4Sin7kaVI1NLxJCPQ/RPKatftPqUKTdkcUAt9v1gIjRplUGlEp5vWKCwcmGgQ6p3g/pQwA==" workbookSaltValue="WfcpL8GPYAlNgw8uOWo9yA==" workbookSpinCount="100000" lockStructure="1"/>
  <bookViews>
    <workbookView xWindow="0" yWindow="0" windowWidth="20490" windowHeight="7455" xr2:uid="{00000000-000D-0000-FFFF-FFFF00000000}"/>
  </bookViews>
  <sheets>
    <sheet name="VOTOS" sheetId="1" r:id="rId1"/>
    <sheet name="D' HONDT 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B32" i="3" s="1"/>
  <c r="G16" i="3"/>
  <c r="G32" i="3" s="1"/>
  <c r="L16" i="3"/>
  <c r="L26" i="3" s="1"/>
  <c r="Q16" i="3"/>
  <c r="Q28" i="3" s="1"/>
  <c r="Q26" i="3"/>
  <c r="B29" i="3"/>
  <c r="Q38" i="3"/>
  <c r="Q39" i="3"/>
  <c r="Q40" i="3"/>
  <c r="Q41" i="3" l="1"/>
  <c r="Q27" i="3"/>
  <c r="Q24" i="3"/>
  <c r="Q29" i="3"/>
  <c r="Q30" i="3"/>
  <c r="Q25" i="3"/>
  <c r="L31" i="3"/>
  <c r="L29" i="3"/>
  <c r="L25" i="3"/>
  <c r="L32" i="3"/>
  <c r="L28" i="3"/>
  <c r="L24" i="3"/>
  <c r="L27" i="3"/>
  <c r="L30" i="3"/>
  <c r="G25" i="3"/>
  <c r="G24" i="3"/>
  <c r="G28" i="3"/>
  <c r="G30" i="3"/>
  <c r="G27" i="3"/>
  <c r="G29" i="3"/>
  <c r="G31" i="3"/>
  <c r="G26" i="3"/>
  <c r="B31" i="3"/>
  <c r="B27" i="3"/>
  <c r="B28" i="3"/>
  <c r="B26" i="3"/>
  <c r="B24" i="3"/>
  <c r="B25" i="3"/>
  <c r="B30" i="3"/>
  <c r="R6" i="1" l="1"/>
  <c r="R7" i="1"/>
  <c r="R8" i="1"/>
  <c r="R9" i="1"/>
  <c r="R10" i="1"/>
  <c r="R11" i="1"/>
  <c r="R12" i="1"/>
  <c r="R13" i="1"/>
  <c r="R15" i="1"/>
  <c r="R16" i="1"/>
  <c r="R17" i="1"/>
  <c r="R18" i="1"/>
  <c r="R19" i="1"/>
  <c r="R20" i="1"/>
  <c r="R21" i="1"/>
  <c r="R22" i="1"/>
  <c r="R23" i="1"/>
  <c r="R25" i="1"/>
  <c r="R26" i="1"/>
  <c r="R27" i="1"/>
  <c r="R28" i="1"/>
  <c r="R29" i="1"/>
  <c r="R30" i="1"/>
  <c r="R31" i="1"/>
  <c r="R32" i="1"/>
  <c r="R33" i="1"/>
  <c r="R35" i="1"/>
  <c r="R36" i="1"/>
  <c r="R37" i="1"/>
  <c r="R38" i="1"/>
  <c r="R39" i="1"/>
  <c r="R40" i="1"/>
  <c r="R41" i="1"/>
  <c r="R5" i="1"/>
  <c r="D42" i="1"/>
</calcChain>
</file>

<file path=xl/sharedStrings.xml><?xml version="1.0" encoding="utf-8"?>
<sst xmlns="http://schemas.openxmlformats.org/spreadsheetml/2006/main" count="349" uniqueCount="157">
  <si>
    <t>CUADRO CON CONTEO DE VOTOS POR CANDIDATO A NIVEL REGIONAL Y TOTAL NACIONAL</t>
  </si>
  <si>
    <t>Lista Organizados y Unidos Podemos</t>
  </si>
  <si>
    <t>Arica Y Parinacota</t>
  </si>
  <si>
    <t>Tarapaca</t>
  </si>
  <si>
    <t>Antofagasta</t>
  </si>
  <si>
    <t>Atacama</t>
  </si>
  <si>
    <t>Coquimbo</t>
  </si>
  <si>
    <t>Valparaíso</t>
  </si>
  <si>
    <t>RM</t>
  </si>
  <si>
    <t>Ohiggins</t>
  </si>
  <si>
    <t>Maule</t>
  </si>
  <si>
    <t>Ñuble</t>
  </si>
  <si>
    <t>Biobío</t>
  </si>
  <si>
    <t>Araucanía</t>
  </si>
  <si>
    <t>Los Ríos</t>
  </si>
  <si>
    <t>Los Lagos</t>
  </si>
  <si>
    <t>Aysén</t>
  </si>
  <si>
    <t>Magallanes</t>
  </si>
  <si>
    <t>Total  de preferencias por candidato a  nivel nacional</t>
  </si>
  <si>
    <t>Total por lista a nivel nacional</t>
  </si>
  <si>
    <t>Yorki Rquelme</t>
  </si>
  <si>
    <t>Marco Landeros</t>
  </si>
  <si>
    <t>Maria Candia</t>
  </si>
  <si>
    <t>Gabriel Valenzuela</t>
  </si>
  <si>
    <t>Braulio Triviño</t>
  </si>
  <si>
    <t>Graciela Puentes</t>
  </si>
  <si>
    <t>Luis Rubilar</t>
  </si>
  <si>
    <t>Marta Pereira</t>
  </si>
  <si>
    <t>Juan Carlos Donoso</t>
  </si>
  <si>
    <t xml:space="preserve">Rica y Vital </t>
  </si>
  <si>
    <t>Angelica Gonzalez</t>
  </si>
  <si>
    <t>Adriana Gonzalez</t>
  </si>
  <si>
    <t>Nimer Hammad</t>
  </si>
  <si>
    <t>Fernando Muñoz</t>
  </si>
  <si>
    <t>Hernan Acuña</t>
  </si>
  <si>
    <t>Jessica Gallardo</t>
  </si>
  <si>
    <t>Nelson Camus</t>
  </si>
  <si>
    <t>Olga Espinosa</t>
  </si>
  <si>
    <t>Brenda Araos</t>
  </si>
  <si>
    <t>Independienets por el agua</t>
  </si>
  <si>
    <t>Uberlinda Reiman</t>
  </si>
  <si>
    <t>Mirtha Herrera</t>
  </si>
  <si>
    <t>Cesar Norambuena</t>
  </si>
  <si>
    <t>Alvaro Llao Llao</t>
  </si>
  <si>
    <t>Heraldo Saldivia</t>
  </si>
  <si>
    <t>Victoria Miranda</t>
  </si>
  <si>
    <t>Pedro Olguín</t>
  </si>
  <si>
    <t>Carlos Varas</t>
  </si>
  <si>
    <t>Maria Viveros</t>
  </si>
  <si>
    <t>La Resistencia</t>
  </si>
  <si>
    <t>Angelica Callpa</t>
  </si>
  <si>
    <t>Deysi Medina</t>
  </si>
  <si>
    <t>German Bravo</t>
  </si>
  <si>
    <t>Yerthy morales</t>
  </si>
  <si>
    <t>Erik Fernandez</t>
  </si>
  <si>
    <t>Alejandra Herandez</t>
  </si>
  <si>
    <t>Gladys Gonzales</t>
  </si>
  <si>
    <t>Total de preferencias por región</t>
  </si>
  <si>
    <t>CALCULO D HONDT</t>
  </si>
  <si>
    <t xml:space="preserve">I. Total de votos por candidatos </t>
  </si>
  <si>
    <t xml:space="preserve">Lista 1 </t>
  </si>
  <si>
    <t>Lista 2</t>
  </si>
  <si>
    <t>Lista 3</t>
  </si>
  <si>
    <t>Lista 4</t>
  </si>
  <si>
    <t>Cand</t>
  </si>
  <si>
    <t>N° Votos</t>
  </si>
  <si>
    <t>Región</t>
  </si>
  <si>
    <t>Seg</t>
  </si>
  <si>
    <t>Yorki Riquelme Maliqueo</t>
  </si>
  <si>
    <t>Menor</t>
  </si>
  <si>
    <t>Angélica González Rojas</t>
  </si>
  <si>
    <t>Arica</t>
  </si>
  <si>
    <t>Uberlinda Reiman Huillaman</t>
  </si>
  <si>
    <t>Angélica Callpa Alfaro, región de Tarapacá</t>
  </si>
  <si>
    <t>Tarapacá</t>
  </si>
  <si>
    <t>menor</t>
  </si>
  <si>
    <t>Marco Landeros Serri</t>
  </si>
  <si>
    <t>Adriana González Campillay</t>
  </si>
  <si>
    <t>Mirtha Herrera Villalobos</t>
  </si>
  <si>
    <t>Deysi Medina Cortez, región de Aysén</t>
  </si>
  <si>
    <t>María Candía Gutiérrez</t>
  </si>
  <si>
    <t>Nimer Hammad Gonzáles</t>
  </si>
  <si>
    <t>Cesar Norambuena Aravena</t>
  </si>
  <si>
    <t>German Bravo Fuente, región de Maule</t>
  </si>
  <si>
    <t>Gabriel Valenzuela Vergara</t>
  </si>
  <si>
    <t>Fernando Muñoz Díaz</t>
  </si>
  <si>
    <t>Alvaro LLao Llao</t>
  </si>
  <si>
    <t>Yerthy Morales Mandiola, región de Atacama</t>
  </si>
  <si>
    <t xml:space="preserve">Braulio Triviño Ojeda. </t>
  </si>
  <si>
    <t>Hernán Acuña Acuña</t>
  </si>
  <si>
    <t>Heraldo Saldivia Pérez</t>
  </si>
  <si>
    <t>Erick Fernández Muñoz, región de Ñuble</t>
  </si>
  <si>
    <t>mediano</t>
  </si>
  <si>
    <t>Graciela Puentes Reyes</t>
  </si>
  <si>
    <t>Mediano</t>
  </si>
  <si>
    <t>Jessica Gallardo Saavedra</t>
  </si>
  <si>
    <t>Victoria Miranda Muñoz</t>
  </si>
  <si>
    <t>Alejandra Hernández Sandoval, región Metropolitana</t>
  </si>
  <si>
    <t>Luis Rubilar Cáceres</t>
  </si>
  <si>
    <t>Nelson Camus Espinoza</t>
  </si>
  <si>
    <t>Pedro Olguín Zariego</t>
  </si>
  <si>
    <t>Gladys González Robles, región de Coquimbo</t>
  </si>
  <si>
    <t>mayor</t>
  </si>
  <si>
    <t>Marta Pereira Molina</t>
  </si>
  <si>
    <t>Olga Espinosa Suazo</t>
  </si>
  <si>
    <t>Carlos Varas Wilson</t>
  </si>
  <si>
    <t>Juan Carlos Donoso Hernández</t>
  </si>
  <si>
    <t>Mayor</t>
  </si>
  <si>
    <t>Brenda Araos Aguirre</t>
  </si>
  <si>
    <t>María Viveros Vidal</t>
  </si>
  <si>
    <t>Total</t>
  </si>
  <si>
    <t>II. Ubicación de candidatos y reparto de acuerdo al total de votos por lista teniendo en cuenta los criterios</t>
  </si>
  <si>
    <t>(Formula: total de votos de la lista /divisor 1, 2, 3, 4, 5, 6, 7, 8, 9)</t>
  </si>
  <si>
    <t>LISTA 1</t>
  </si>
  <si>
    <t>LISTA 2</t>
  </si>
  <si>
    <t>LISTA 3</t>
  </si>
  <si>
    <t>LISTA 4</t>
  </si>
  <si>
    <t>Yorki Riquelme</t>
  </si>
  <si>
    <t>1°</t>
  </si>
  <si>
    <t>Olga Espinoza</t>
  </si>
  <si>
    <t>2°</t>
  </si>
  <si>
    <t>Biobio</t>
  </si>
  <si>
    <t>4°</t>
  </si>
  <si>
    <t>6°</t>
  </si>
  <si>
    <t>María Candia</t>
  </si>
  <si>
    <t>3°</t>
  </si>
  <si>
    <t>Hernan  Acuña</t>
  </si>
  <si>
    <t>7°</t>
  </si>
  <si>
    <t>María Viveros</t>
  </si>
  <si>
    <t>9°</t>
  </si>
  <si>
    <t>Gladys Gonzlaez</t>
  </si>
  <si>
    <t>Juan Donoso</t>
  </si>
  <si>
    <t>5°</t>
  </si>
  <si>
    <t>8°</t>
  </si>
  <si>
    <t>Erick Fernandez</t>
  </si>
  <si>
    <t>Heraldo Saldvia</t>
  </si>
  <si>
    <t>Yerthy Morales</t>
  </si>
  <si>
    <t>Fernando Munoz</t>
  </si>
  <si>
    <t>Alejandra Hernández</t>
  </si>
  <si>
    <t>Graciela Puente</t>
  </si>
  <si>
    <t>Pedro Olguin</t>
  </si>
  <si>
    <t>III. Resultado Final</t>
  </si>
  <si>
    <t>Cupos</t>
  </si>
  <si>
    <t>Candidato</t>
  </si>
  <si>
    <t>Segmentación</t>
  </si>
  <si>
    <t>Lista</t>
  </si>
  <si>
    <t>Menores</t>
  </si>
  <si>
    <t>Araucania</t>
  </si>
  <si>
    <t>APR chile</t>
  </si>
  <si>
    <t>Medianos</t>
  </si>
  <si>
    <t>A.G</t>
  </si>
  <si>
    <t>Mayores</t>
  </si>
  <si>
    <t>indep</t>
  </si>
  <si>
    <t>Aysen</t>
  </si>
  <si>
    <t>Indep</t>
  </si>
  <si>
    <t>Angelica González</t>
  </si>
  <si>
    <t>APR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</si>
</sst>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4" fillId="0" borderId="0" xfId="0" applyFont="1"/>
    <xf numFmtId="0" fontId="2" fillId="0" borderId="0" xfId="0" applyFont="1"/>
    <xf numFmtId="0" fontId="0" fillId="8" borderId="0" xfId="0" applyFill="1"/>
    <xf numFmtId="0" fontId="0" fillId="0" borderId="11" xfId="0" applyBorder="1"/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3" fillId="0" borderId="11" xfId="0" applyFont="1" applyBorder="1"/>
    <xf numFmtId="0" fontId="0" fillId="0" borderId="19" xfId="0" applyBorder="1"/>
    <xf numFmtId="0" fontId="0" fillId="11" borderId="11" xfId="0" applyFill="1" applyBorder="1"/>
    <xf numFmtId="0" fontId="0" fillId="11" borderId="17" xfId="0" applyFill="1" applyBorder="1"/>
    <xf numFmtId="0" fontId="0" fillId="11" borderId="16" xfId="0" applyFill="1" applyBorder="1"/>
    <xf numFmtId="0" fontId="0" fillId="0" borderId="22" xfId="0" applyBorder="1"/>
    <xf numFmtId="0" fontId="0" fillId="11" borderId="22" xfId="0" applyFill="1" applyBorder="1"/>
    <xf numFmtId="0" fontId="0" fillId="0" borderId="18" xfId="0" applyBorder="1"/>
    <xf numFmtId="0" fontId="0" fillId="0" borderId="24" xfId="0" applyBorder="1"/>
    <xf numFmtId="0" fontId="0" fillId="0" borderId="25" xfId="0" applyBorder="1"/>
    <xf numFmtId="0" fontId="3" fillId="0" borderId="18" xfId="0" applyFont="1" applyBorder="1"/>
    <xf numFmtId="0" fontId="1" fillId="0" borderId="26" xfId="0" applyFont="1" applyBorder="1"/>
    <xf numFmtId="0" fontId="5" fillId="0" borderId="26" xfId="0" applyFont="1" applyBorder="1"/>
    <xf numFmtId="0" fontId="1" fillId="0" borderId="27" xfId="0" applyFont="1" applyBorder="1"/>
    <xf numFmtId="0" fontId="0" fillId="0" borderId="14" xfId="0" applyBorder="1"/>
    <xf numFmtId="0" fontId="0" fillId="0" borderId="29" xfId="0" applyBorder="1"/>
    <xf numFmtId="0" fontId="0" fillId="0" borderId="28" xfId="0" applyBorder="1"/>
    <xf numFmtId="0" fontId="0" fillId="0" borderId="30" xfId="0" applyBorder="1"/>
    <xf numFmtId="0" fontId="3" fillId="0" borderId="14" xfId="0" applyFont="1" applyBorder="1"/>
    <xf numFmtId="0" fontId="1" fillId="11" borderId="2" xfId="0" applyFont="1" applyFill="1" applyBorder="1"/>
    <xf numFmtId="0" fontId="1" fillId="0" borderId="31" xfId="0" applyFont="1" applyBorder="1"/>
    <xf numFmtId="0" fontId="3" fillId="0" borderId="17" xfId="0" applyFont="1" applyBorder="1"/>
    <xf numFmtId="0" fontId="1" fillId="11" borderId="22" xfId="0" applyFont="1" applyFill="1" applyBorder="1"/>
    <xf numFmtId="0" fontId="3" fillId="0" borderId="0" xfId="0" applyFont="1"/>
    <xf numFmtId="0" fontId="0" fillId="12" borderId="11" xfId="0" applyFill="1" applyBorder="1"/>
    <xf numFmtId="0" fontId="0" fillId="3" borderId="11" xfId="0" applyFill="1" applyBorder="1"/>
    <xf numFmtId="0" fontId="3" fillId="3" borderId="11" xfId="0" applyFont="1" applyFill="1" applyBorder="1"/>
    <xf numFmtId="0" fontId="0" fillId="13" borderId="11" xfId="0" applyFill="1" applyBorder="1"/>
    <xf numFmtId="0" fontId="0" fillId="0" borderId="11" xfId="0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5" borderId="0" xfId="0" applyFill="1"/>
    <xf numFmtId="0" fontId="1" fillId="0" borderId="0" xfId="0" applyFont="1" applyAlignment="1">
      <alignment horizontal="center"/>
    </xf>
    <xf numFmtId="0" fontId="0" fillId="5" borderId="33" xfId="0" applyFill="1" applyBorder="1"/>
    <xf numFmtId="0" fontId="0" fillId="5" borderId="35" xfId="0" applyFill="1" applyBorder="1"/>
    <xf numFmtId="0" fontId="0" fillId="6" borderId="35" xfId="0" applyFill="1" applyBorder="1"/>
    <xf numFmtId="0" fontId="0" fillId="3" borderId="37" xfId="0" applyFill="1" applyBorder="1"/>
    <xf numFmtId="0" fontId="1" fillId="9" borderId="1" xfId="0" applyFont="1" applyFill="1" applyBorder="1"/>
    <xf numFmtId="0" fontId="1" fillId="15" borderId="1" xfId="0" applyFont="1" applyFill="1" applyBorder="1"/>
    <xf numFmtId="0" fontId="1" fillId="4" borderId="1" xfId="0" applyFont="1" applyFill="1" applyBorder="1"/>
    <xf numFmtId="0" fontId="1" fillId="10" borderId="1" xfId="0" applyFont="1" applyFill="1" applyBorder="1"/>
    <xf numFmtId="0" fontId="0" fillId="15" borderId="39" xfId="0" applyFill="1" applyBorder="1"/>
    <xf numFmtId="0" fontId="7" fillId="15" borderId="27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7" fillId="10" borderId="26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vertical="center" wrapText="1"/>
    </xf>
    <xf numFmtId="0" fontId="7" fillId="15" borderId="1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9" borderId="1" xfId="0" applyFill="1" applyBorder="1"/>
    <xf numFmtId="0" fontId="0" fillId="15" borderId="1" xfId="0" applyFill="1" applyBorder="1"/>
    <xf numFmtId="0" fontId="0" fillId="4" borderId="1" xfId="0" applyFill="1" applyBorder="1"/>
    <xf numFmtId="0" fontId="0" fillId="10" borderId="1" xfId="0" applyFill="1" applyBorder="1"/>
    <xf numFmtId="0" fontId="3" fillId="0" borderId="16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0" fillId="0" borderId="21" xfId="0" applyBorder="1"/>
    <xf numFmtId="0" fontId="1" fillId="10" borderId="3" xfId="0" applyFont="1" applyFill="1" applyBorder="1"/>
    <xf numFmtId="0" fontId="1" fillId="10" borderId="4" xfId="0" applyFont="1" applyFill="1" applyBorder="1"/>
    <xf numFmtId="0" fontId="1" fillId="10" borderId="5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0" fillId="10" borderId="7" xfId="0" applyFill="1" applyBorder="1"/>
    <xf numFmtId="0" fontId="7" fillId="10" borderId="48" xfId="0" applyFont="1" applyFill="1" applyBorder="1" applyAlignment="1">
      <alignment vertical="center" wrapText="1"/>
    </xf>
    <xf numFmtId="0" fontId="1" fillId="10" borderId="42" xfId="0" applyFont="1" applyFill="1" applyBorder="1"/>
    <xf numFmtId="0" fontId="7" fillId="10" borderId="46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0" fontId="1" fillId="5" borderId="0" xfId="0" applyFont="1" applyFill="1"/>
    <xf numFmtId="0" fontId="0" fillId="4" borderId="50" xfId="0" applyFill="1" applyBorder="1"/>
    <xf numFmtId="0" fontId="1" fillId="4" borderId="20" xfId="0" applyFont="1" applyFill="1" applyBorder="1"/>
    <xf numFmtId="0" fontId="0" fillId="4" borderId="52" xfId="0" applyFill="1" applyBorder="1"/>
    <xf numFmtId="0" fontId="0" fillId="15" borderId="53" xfId="0" applyFill="1" applyBorder="1"/>
    <xf numFmtId="0" fontId="1" fillId="15" borderId="20" xfId="0" applyFont="1" applyFill="1" applyBorder="1"/>
    <xf numFmtId="0" fontId="0" fillId="9" borderId="50" xfId="0" applyFill="1" applyBorder="1"/>
    <xf numFmtId="0" fontId="7" fillId="9" borderId="5" xfId="0" applyFont="1" applyFill="1" applyBorder="1" applyAlignment="1">
      <alignment vertical="center" wrapText="1"/>
    </xf>
    <xf numFmtId="0" fontId="1" fillId="9" borderId="27" xfId="0" applyFont="1" applyFill="1" applyBorder="1"/>
    <xf numFmtId="0" fontId="0" fillId="9" borderId="4" xfId="0" applyFill="1" applyBorder="1"/>
    <xf numFmtId="0" fontId="0" fillId="9" borderId="10" xfId="0" applyFill="1" applyBorder="1"/>
    <xf numFmtId="0" fontId="1" fillId="9" borderId="58" xfId="0" applyFont="1" applyFill="1" applyBorder="1"/>
    <xf numFmtId="0" fontId="0" fillId="9" borderId="5" xfId="0" applyFill="1" applyBorder="1"/>
    <xf numFmtId="0" fontId="7" fillId="9" borderId="6" xfId="0" applyFont="1" applyFill="1" applyBorder="1" applyAlignment="1">
      <alignment vertical="center" wrapText="1"/>
    </xf>
    <xf numFmtId="0" fontId="1" fillId="9" borderId="43" xfId="0" applyFont="1" applyFill="1" applyBorder="1"/>
    <xf numFmtId="0" fontId="0" fillId="9" borderId="6" xfId="0" applyFill="1" applyBorder="1"/>
    <xf numFmtId="0" fontId="9" fillId="0" borderId="0" xfId="0" applyFont="1"/>
    <xf numFmtId="0" fontId="1" fillId="0" borderId="0" xfId="0" applyFont="1"/>
    <xf numFmtId="1" fontId="0" fillId="5" borderId="16" xfId="0" applyNumberFormat="1" applyFill="1" applyBorder="1"/>
    <xf numFmtId="0" fontId="0" fillId="6" borderId="17" xfId="0" applyFill="1" applyBorder="1"/>
    <xf numFmtId="0" fontId="0" fillId="5" borderId="11" xfId="0" applyFill="1" applyBorder="1"/>
    <xf numFmtId="0" fontId="0" fillId="5" borderId="34" xfId="0" applyFill="1" applyBorder="1"/>
    <xf numFmtId="1" fontId="0" fillId="5" borderId="41" xfId="0" applyNumberFormat="1" applyFill="1" applyBorder="1"/>
    <xf numFmtId="0" fontId="0" fillId="5" borderId="38" xfId="0" applyFill="1" applyBorder="1"/>
    <xf numFmtId="0" fontId="0" fillId="5" borderId="32" xfId="0" applyFill="1" applyBorder="1"/>
    <xf numFmtId="1" fontId="0" fillId="6" borderId="16" xfId="0" applyNumberFormat="1" applyFill="1" applyBorder="1"/>
    <xf numFmtId="0" fontId="0" fillId="3" borderId="15" xfId="0" applyFill="1" applyBorder="1"/>
    <xf numFmtId="0" fontId="0" fillId="3" borderId="36" xfId="0" applyFill="1" applyBorder="1"/>
    <xf numFmtId="0" fontId="0" fillId="12" borderId="44" xfId="0" applyFill="1" applyBorder="1"/>
    <xf numFmtId="0" fontId="0" fillId="12" borderId="37" xfId="0" applyFill="1" applyBorder="1"/>
    <xf numFmtId="0" fontId="0" fillId="12" borderId="15" xfId="0" applyFill="1" applyBorder="1"/>
    <xf numFmtId="0" fontId="0" fillId="12" borderId="36" xfId="0" applyFill="1" applyBorder="1"/>
    <xf numFmtId="0" fontId="0" fillId="6" borderId="11" xfId="0" applyFill="1" applyBorder="1"/>
    <xf numFmtId="0" fontId="0" fillId="6" borderId="34" xfId="0" applyFill="1" applyBorder="1"/>
    <xf numFmtId="0" fontId="0" fillId="8" borderId="35" xfId="0" applyFill="1" applyBorder="1"/>
    <xf numFmtId="0" fontId="0" fillId="8" borderId="11" xfId="0" applyFill="1" applyBorder="1"/>
    <xf numFmtId="0" fontId="0" fillId="8" borderId="34" xfId="0" applyFill="1" applyBorder="1"/>
    <xf numFmtId="0" fontId="0" fillId="6" borderId="16" xfId="0" applyFill="1" applyBorder="1"/>
    <xf numFmtId="0" fontId="0" fillId="3" borderId="44" xfId="0" applyFill="1" applyBorder="1"/>
    <xf numFmtId="0" fontId="0" fillId="3" borderId="45" xfId="0" applyFill="1" applyBorder="1"/>
    <xf numFmtId="0" fontId="0" fillId="3" borderId="17" xfId="0" applyFill="1" applyBorder="1"/>
    <xf numFmtId="0" fontId="0" fillId="3" borderId="35" xfId="0" applyFill="1" applyBorder="1"/>
    <xf numFmtId="0" fontId="0" fillId="3" borderId="34" xfId="0" applyFill="1" applyBorder="1"/>
    <xf numFmtId="1" fontId="0" fillId="2" borderId="16" xfId="0" applyNumberFormat="1" applyFill="1" applyBorder="1"/>
    <xf numFmtId="1" fontId="0" fillId="12" borderId="16" xfId="0" applyNumberFormat="1" applyFill="1" applyBorder="1"/>
    <xf numFmtId="0" fontId="0" fillId="12" borderId="17" xfId="0" applyFill="1" applyBorder="1"/>
    <xf numFmtId="0" fontId="0" fillId="12" borderId="35" xfId="0" applyFill="1" applyBorder="1"/>
    <xf numFmtId="0" fontId="0" fillId="13" borderId="35" xfId="0" applyFill="1" applyBorder="1"/>
    <xf numFmtId="0" fontId="0" fillId="13" borderId="34" xfId="0" applyFill="1" applyBorder="1"/>
    <xf numFmtId="0" fontId="0" fillId="12" borderId="34" xfId="0" applyFill="1" applyBorder="1"/>
    <xf numFmtId="0" fontId="0" fillId="6" borderId="40" xfId="0" applyFill="1" applyBorder="1"/>
    <xf numFmtId="1" fontId="0" fillId="6" borderId="41" xfId="0" applyNumberFormat="1" applyFill="1" applyBorder="1"/>
    <xf numFmtId="0" fontId="0" fillId="6" borderId="33" xfId="0" applyFill="1" applyBorder="1"/>
    <xf numFmtId="0" fontId="0" fillId="6" borderId="38" xfId="0" applyFill="1" applyBorder="1"/>
    <xf numFmtId="0" fontId="0" fillId="6" borderId="41" xfId="0" applyFill="1" applyBorder="1"/>
    <xf numFmtId="0" fontId="0" fillId="6" borderId="32" xfId="0" applyFill="1" applyBorder="1"/>
    <xf numFmtId="0" fontId="0" fillId="12" borderId="16" xfId="0" applyFill="1" applyBorder="1"/>
    <xf numFmtId="0" fontId="3" fillId="6" borderId="17" xfId="0" applyFont="1" applyFill="1" applyBorder="1"/>
    <xf numFmtId="1" fontId="3" fillId="3" borderId="45" xfId="0" applyNumberFormat="1" applyFont="1" applyFill="1" applyBorder="1"/>
    <xf numFmtId="1" fontId="0" fillId="3" borderId="16" xfId="0" applyNumberFormat="1" applyFill="1" applyBorder="1"/>
    <xf numFmtId="1" fontId="0" fillId="12" borderId="45" xfId="0" applyNumberFormat="1" applyFill="1" applyBorder="1"/>
    <xf numFmtId="1" fontId="0" fillId="3" borderId="45" xfId="0" applyNumberFormat="1" applyFill="1" applyBorder="1"/>
    <xf numFmtId="0" fontId="6" fillId="5" borderId="0" xfId="0" applyFont="1" applyFill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3" fillId="3" borderId="35" xfId="0" applyFont="1" applyFill="1" applyBorder="1"/>
    <xf numFmtId="0" fontId="0" fillId="12" borderId="33" xfId="0" applyFill="1" applyBorder="1"/>
    <xf numFmtId="0" fontId="0" fillId="12" borderId="38" xfId="0" applyFill="1" applyBorder="1"/>
    <xf numFmtId="0" fontId="0" fillId="12" borderId="32" xfId="0" applyFill="1" applyBorder="1"/>
    <xf numFmtId="0" fontId="1" fillId="7" borderId="35" xfId="0" applyFont="1" applyFill="1" applyBorder="1" applyAlignment="1">
      <alignment horizontal="center" vertical="center"/>
    </xf>
    <xf numFmtId="0" fontId="0" fillId="0" borderId="34" xfId="0" applyBorder="1"/>
    <xf numFmtId="0" fontId="1" fillId="14" borderId="33" xfId="0" applyFont="1" applyFill="1" applyBorder="1" applyAlignment="1">
      <alignment horizontal="center" vertical="center"/>
    </xf>
    <xf numFmtId="0" fontId="0" fillId="14" borderId="38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2" xfId="0" applyBorder="1"/>
    <xf numFmtId="0" fontId="0" fillId="0" borderId="38" xfId="0" applyBorder="1"/>
    <xf numFmtId="0" fontId="6" fillId="3" borderId="59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0" xfId="0" applyBorder="1"/>
    <xf numFmtId="0" fontId="0" fillId="0" borderId="27" xfId="0" applyBorder="1"/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0" fillId="9" borderId="54" xfId="0" applyFill="1" applyBorder="1" applyAlignment="1">
      <alignment horizontal="center"/>
    </xf>
    <xf numFmtId="0" fontId="0" fillId="9" borderId="57" xfId="0" applyFill="1" applyBorder="1" applyAlignment="1">
      <alignment horizontal="center"/>
    </xf>
    <xf numFmtId="0" fontId="0" fillId="9" borderId="51" xfId="0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0" fillId="9" borderId="55" xfId="0" applyFill="1" applyBorder="1" applyAlignment="1">
      <alignment horizontal="center"/>
    </xf>
    <xf numFmtId="0" fontId="0" fillId="15" borderId="0" xfId="0" applyFill="1" applyAlignment="1">
      <alignment horizontal="center"/>
    </xf>
    <xf numFmtId="0" fontId="0" fillId="15" borderId="13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5" borderId="3" xfId="0" applyFont="1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W75"/>
  <sheetViews>
    <sheetView tabSelected="1" zoomScale="93" zoomScaleNormal="93" workbookViewId="0">
      <pane xSplit="1" topLeftCell="B1" activePane="topRight" state="frozen"/>
      <selection pane="topRight" activeCell="I13" sqref="I13"/>
    </sheetView>
  </sheetViews>
  <sheetFormatPr defaultColWidth="11.42578125" defaultRowHeight="15"/>
  <cols>
    <col min="1" max="1" width="34.140625" customWidth="1"/>
    <col min="2" max="2" width="11.42578125" customWidth="1"/>
    <col min="4" max="4" width="11.7109375" customWidth="1"/>
    <col min="11" max="11" width="11.42578125" style="3"/>
    <col min="18" max="19" width="14.140625" customWidth="1"/>
  </cols>
  <sheetData>
    <row r="2" spans="1:75" ht="18.75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spans="1:75" ht="15.75" thickBot="1">
      <c r="K3"/>
      <c r="BJ3" s="2"/>
    </row>
    <row r="4" spans="1:75" ht="75.75" thickBot="1">
      <c r="A4" s="27" t="s">
        <v>1</v>
      </c>
      <c r="B4" s="68" t="s">
        <v>2</v>
      </c>
      <c r="C4" s="47" t="s">
        <v>3</v>
      </c>
      <c r="D4" s="47" t="s">
        <v>4</v>
      </c>
      <c r="E4" s="47" t="s">
        <v>5</v>
      </c>
      <c r="F4" s="65" t="s">
        <v>6</v>
      </c>
      <c r="G4" s="47" t="s">
        <v>7</v>
      </c>
      <c r="H4" s="47" t="s">
        <v>8</v>
      </c>
      <c r="I4" s="65" t="s">
        <v>9</v>
      </c>
      <c r="J4" s="47" t="s">
        <v>10</v>
      </c>
      <c r="K4" s="65" t="s">
        <v>11</v>
      </c>
      <c r="L4" s="47" t="s">
        <v>12</v>
      </c>
      <c r="M4" s="47" t="s">
        <v>13</v>
      </c>
      <c r="N4" s="65" t="s">
        <v>14</v>
      </c>
      <c r="O4" s="47" t="s">
        <v>15</v>
      </c>
      <c r="P4" s="47" t="s">
        <v>16</v>
      </c>
      <c r="Q4" s="66" t="s">
        <v>17</v>
      </c>
      <c r="R4" s="67" t="s">
        <v>18</v>
      </c>
      <c r="S4" s="68" t="s">
        <v>19</v>
      </c>
    </row>
    <row r="5" spans="1:75">
      <c r="A5" s="64" t="s">
        <v>20</v>
      </c>
      <c r="B5" s="23">
        <v>0</v>
      </c>
      <c r="C5" s="23">
        <v>3</v>
      </c>
      <c r="D5" s="22">
        <v>3</v>
      </c>
      <c r="E5" s="22">
        <v>2</v>
      </c>
      <c r="F5" s="22">
        <v>2</v>
      </c>
      <c r="G5" s="22">
        <v>27</v>
      </c>
      <c r="H5" s="24">
        <v>13</v>
      </c>
      <c r="I5" s="22">
        <v>10</v>
      </c>
      <c r="J5" s="25">
        <v>19</v>
      </c>
      <c r="K5" s="26">
        <v>31</v>
      </c>
      <c r="L5" s="25">
        <v>24</v>
      </c>
      <c r="M5" s="22">
        <v>94</v>
      </c>
      <c r="N5" s="22">
        <v>12</v>
      </c>
      <c r="O5" s="22">
        <v>17</v>
      </c>
      <c r="P5" s="23">
        <v>0</v>
      </c>
      <c r="Q5">
        <v>0</v>
      </c>
      <c r="R5" s="61">
        <f>SUM(B5:Q5)</f>
        <v>257</v>
      </c>
      <c r="S5" s="157">
        <v>1379</v>
      </c>
      <c r="BV5" s="1"/>
      <c r="BW5" s="1"/>
    </row>
    <row r="6" spans="1:75">
      <c r="A6" s="13" t="s">
        <v>21</v>
      </c>
      <c r="B6" s="7">
        <v>1</v>
      </c>
      <c r="C6" s="7">
        <v>1</v>
      </c>
      <c r="D6" s="4">
        <v>0</v>
      </c>
      <c r="E6" s="4">
        <v>1</v>
      </c>
      <c r="F6" s="4">
        <v>4</v>
      </c>
      <c r="G6" s="4">
        <v>51</v>
      </c>
      <c r="H6" s="6">
        <v>9</v>
      </c>
      <c r="I6" s="4">
        <v>9</v>
      </c>
      <c r="J6" s="9">
        <v>14</v>
      </c>
      <c r="K6" s="8">
        <v>11</v>
      </c>
      <c r="L6" s="9">
        <v>5</v>
      </c>
      <c r="M6" s="4">
        <v>38</v>
      </c>
      <c r="N6" s="4">
        <v>0</v>
      </c>
      <c r="O6" s="4">
        <v>5</v>
      </c>
      <c r="P6" s="7">
        <v>0</v>
      </c>
      <c r="Q6" s="6">
        <v>0</v>
      </c>
      <c r="R6" s="62">
        <f t="shared" ref="R6:R41" si="0">SUM(B6:Q6)</f>
        <v>149</v>
      </c>
      <c r="S6" s="158"/>
    </row>
    <row r="7" spans="1:75">
      <c r="A7" s="13" t="s">
        <v>22</v>
      </c>
      <c r="B7" s="7">
        <v>0</v>
      </c>
      <c r="C7" s="7">
        <v>0</v>
      </c>
      <c r="D7" s="4">
        <v>0</v>
      </c>
      <c r="E7" s="4">
        <v>2</v>
      </c>
      <c r="F7" s="4">
        <v>1</v>
      </c>
      <c r="G7" s="4">
        <v>7</v>
      </c>
      <c r="H7" s="6">
        <v>3</v>
      </c>
      <c r="I7" s="4">
        <v>9</v>
      </c>
      <c r="J7" s="9">
        <v>10</v>
      </c>
      <c r="K7" s="8">
        <v>15</v>
      </c>
      <c r="L7" s="9">
        <v>63</v>
      </c>
      <c r="M7" s="4">
        <v>30</v>
      </c>
      <c r="N7" s="4">
        <v>3</v>
      </c>
      <c r="O7" s="4">
        <v>12</v>
      </c>
      <c r="P7" s="7">
        <v>0</v>
      </c>
      <c r="Q7" s="6">
        <v>1</v>
      </c>
      <c r="R7" s="62">
        <f t="shared" si="0"/>
        <v>156</v>
      </c>
      <c r="S7" s="158"/>
    </row>
    <row r="8" spans="1:75">
      <c r="A8" s="13" t="s">
        <v>23</v>
      </c>
      <c r="B8" s="7">
        <v>0</v>
      </c>
      <c r="C8" s="7">
        <v>0</v>
      </c>
      <c r="D8" s="4">
        <v>0</v>
      </c>
      <c r="E8" s="4">
        <v>0</v>
      </c>
      <c r="F8" s="4">
        <v>2</v>
      </c>
      <c r="G8" s="4">
        <v>14</v>
      </c>
      <c r="H8" s="6">
        <v>5</v>
      </c>
      <c r="I8" s="4">
        <v>15</v>
      </c>
      <c r="J8" s="9">
        <v>51</v>
      </c>
      <c r="K8" s="8">
        <v>8</v>
      </c>
      <c r="L8" s="9">
        <v>8</v>
      </c>
      <c r="M8" s="4">
        <v>40</v>
      </c>
      <c r="N8" s="4">
        <v>0</v>
      </c>
      <c r="O8" s="4">
        <v>4</v>
      </c>
      <c r="P8" s="7">
        <v>0</v>
      </c>
      <c r="Q8" s="6">
        <v>0</v>
      </c>
      <c r="R8" s="62">
        <f t="shared" si="0"/>
        <v>147</v>
      </c>
      <c r="S8" s="158"/>
      <c r="BW8" s="1"/>
    </row>
    <row r="9" spans="1:75">
      <c r="A9" s="13" t="s">
        <v>24</v>
      </c>
      <c r="B9" s="7">
        <v>0</v>
      </c>
      <c r="C9" s="7">
        <v>0</v>
      </c>
      <c r="D9" s="4">
        <v>0</v>
      </c>
      <c r="E9" s="4">
        <v>3</v>
      </c>
      <c r="F9" s="4">
        <v>1</v>
      </c>
      <c r="G9" s="4">
        <v>5</v>
      </c>
      <c r="H9" s="6">
        <v>5</v>
      </c>
      <c r="I9" s="4">
        <v>10</v>
      </c>
      <c r="J9" s="9">
        <v>8</v>
      </c>
      <c r="K9" s="8">
        <v>12</v>
      </c>
      <c r="L9" s="9">
        <v>9</v>
      </c>
      <c r="M9" s="4">
        <v>33</v>
      </c>
      <c r="N9" s="4">
        <v>28</v>
      </c>
      <c r="O9" s="4">
        <v>40</v>
      </c>
      <c r="P9" s="7">
        <v>1</v>
      </c>
      <c r="Q9" s="6">
        <v>0</v>
      </c>
      <c r="R9" s="62">
        <f t="shared" si="0"/>
        <v>155</v>
      </c>
      <c r="S9" s="158"/>
    </row>
    <row r="10" spans="1:75">
      <c r="A10" s="13" t="s">
        <v>25</v>
      </c>
      <c r="B10" s="7">
        <v>1</v>
      </c>
      <c r="C10" s="7">
        <v>1</v>
      </c>
      <c r="D10" s="4">
        <v>0</v>
      </c>
      <c r="E10" s="4">
        <v>2</v>
      </c>
      <c r="F10" s="4">
        <v>2</v>
      </c>
      <c r="G10" s="4">
        <v>7</v>
      </c>
      <c r="H10" s="6">
        <v>1</v>
      </c>
      <c r="I10" s="8">
        <v>11</v>
      </c>
      <c r="J10" s="9">
        <v>10</v>
      </c>
      <c r="K10" s="8">
        <v>41</v>
      </c>
      <c r="L10" s="9">
        <v>21</v>
      </c>
      <c r="M10" s="4">
        <v>15</v>
      </c>
      <c r="N10" s="4">
        <v>2</v>
      </c>
      <c r="O10" s="4">
        <v>1</v>
      </c>
      <c r="P10" s="7">
        <v>0</v>
      </c>
      <c r="Q10" s="6">
        <v>0</v>
      </c>
      <c r="R10" s="62">
        <f t="shared" si="0"/>
        <v>115</v>
      </c>
      <c r="S10" s="158"/>
    </row>
    <row r="11" spans="1:75">
      <c r="A11" s="13" t="s">
        <v>26</v>
      </c>
      <c r="B11" s="7">
        <v>1</v>
      </c>
      <c r="C11" s="7">
        <v>0</v>
      </c>
      <c r="D11" s="4">
        <v>1</v>
      </c>
      <c r="E11" s="4">
        <v>1</v>
      </c>
      <c r="F11" s="4">
        <v>0</v>
      </c>
      <c r="G11" s="4">
        <v>25</v>
      </c>
      <c r="H11" s="6">
        <v>33</v>
      </c>
      <c r="I11" s="8">
        <v>14</v>
      </c>
      <c r="J11" s="9">
        <v>17</v>
      </c>
      <c r="K11" s="8">
        <v>11</v>
      </c>
      <c r="L11" s="9">
        <v>4</v>
      </c>
      <c r="M11" s="4">
        <v>33</v>
      </c>
      <c r="N11" s="4">
        <v>1</v>
      </c>
      <c r="O11" s="4">
        <v>2</v>
      </c>
      <c r="P11" s="7">
        <v>3</v>
      </c>
      <c r="Q11" s="6">
        <v>0</v>
      </c>
      <c r="R11" s="62">
        <f t="shared" si="0"/>
        <v>146</v>
      </c>
      <c r="S11" s="158"/>
      <c r="BV11" s="1"/>
      <c r="BW11" s="1"/>
    </row>
    <row r="12" spans="1:75">
      <c r="A12" s="13" t="s">
        <v>27</v>
      </c>
      <c r="B12" s="7">
        <v>2</v>
      </c>
      <c r="C12" s="7">
        <v>2</v>
      </c>
      <c r="D12" s="4">
        <v>3</v>
      </c>
      <c r="E12" s="4">
        <v>9</v>
      </c>
      <c r="F12" s="4">
        <v>28</v>
      </c>
      <c r="G12" s="4">
        <v>21</v>
      </c>
      <c r="H12" s="6">
        <v>10</v>
      </c>
      <c r="I12" s="8">
        <v>7</v>
      </c>
      <c r="J12" s="9">
        <v>1</v>
      </c>
      <c r="K12" s="8">
        <v>1</v>
      </c>
      <c r="L12" s="9">
        <v>3</v>
      </c>
      <c r="M12" s="4">
        <v>8</v>
      </c>
      <c r="N12" s="4">
        <v>1</v>
      </c>
      <c r="O12" s="4">
        <v>3</v>
      </c>
      <c r="P12" s="7">
        <v>0</v>
      </c>
      <c r="Q12" s="6">
        <v>0</v>
      </c>
      <c r="R12" s="62">
        <f t="shared" si="0"/>
        <v>99</v>
      </c>
      <c r="S12" s="158"/>
    </row>
    <row r="13" spans="1:75" ht="15.75" thickBot="1">
      <c r="A13" s="13" t="s">
        <v>28</v>
      </c>
      <c r="B13" s="7">
        <v>0</v>
      </c>
      <c r="C13" s="7">
        <v>1</v>
      </c>
      <c r="D13" s="4">
        <v>0</v>
      </c>
      <c r="E13" s="4">
        <v>1</v>
      </c>
      <c r="F13" s="4">
        <v>1</v>
      </c>
      <c r="G13" s="4">
        <v>20</v>
      </c>
      <c r="H13" s="6">
        <v>6</v>
      </c>
      <c r="I13" s="8">
        <v>47</v>
      </c>
      <c r="J13" s="9">
        <v>23</v>
      </c>
      <c r="K13" s="8">
        <v>14</v>
      </c>
      <c r="L13" s="9">
        <v>6</v>
      </c>
      <c r="M13" s="4">
        <v>32</v>
      </c>
      <c r="N13" s="4">
        <v>1</v>
      </c>
      <c r="O13" s="4">
        <v>3</v>
      </c>
      <c r="P13" s="7">
        <v>0</v>
      </c>
      <c r="Q13" s="6">
        <v>0</v>
      </c>
      <c r="R13" s="62">
        <f t="shared" si="0"/>
        <v>155</v>
      </c>
      <c r="S13" s="159"/>
    </row>
    <row r="14" spans="1:75">
      <c r="A14" s="30" t="s">
        <v>29</v>
      </c>
      <c r="B14" s="11"/>
      <c r="C14" s="11"/>
      <c r="D14" s="10"/>
      <c r="E14" s="10"/>
      <c r="F14" s="10"/>
      <c r="G14" s="10"/>
      <c r="H14" s="12"/>
      <c r="I14" s="10"/>
      <c r="J14" s="11"/>
      <c r="K14" s="10"/>
      <c r="L14" s="12"/>
      <c r="M14" s="10"/>
      <c r="N14" s="10"/>
      <c r="O14" s="10"/>
      <c r="P14" s="11"/>
      <c r="Q14" s="12"/>
      <c r="R14" s="14"/>
      <c r="S14" s="157">
        <v>703</v>
      </c>
    </row>
    <row r="15" spans="1:75">
      <c r="A15" s="13" t="s">
        <v>30</v>
      </c>
      <c r="B15" s="7">
        <v>16</v>
      </c>
      <c r="C15" s="7">
        <v>5</v>
      </c>
      <c r="D15" s="4">
        <v>6</v>
      </c>
      <c r="E15" s="4">
        <v>2</v>
      </c>
      <c r="F15" s="5">
        <v>17</v>
      </c>
      <c r="G15" s="4">
        <v>5</v>
      </c>
      <c r="H15" s="6">
        <v>6</v>
      </c>
      <c r="I15" s="8">
        <v>4</v>
      </c>
      <c r="J15" s="7">
        <v>3</v>
      </c>
      <c r="K15" s="4">
        <v>0</v>
      </c>
      <c r="L15" s="6">
        <v>14</v>
      </c>
      <c r="M15" s="4">
        <v>0</v>
      </c>
      <c r="N15" s="4">
        <v>1</v>
      </c>
      <c r="O15" s="4">
        <v>1</v>
      </c>
      <c r="P15" s="7">
        <v>0</v>
      </c>
      <c r="Q15" s="6">
        <v>1</v>
      </c>
      <c r="R15" s="62">
        <f t="shared" si="0"/>
        <v>81</v>
      </c>
      <c r="S15" s="158"/>
    </row>
    <row r="16" spans="1:75">
      <c r="A16" s="13" t="s">
        <v>31</v>
      </c>
      <c r="B16" s="7">
        <v>3</v>
      </c>
      <c r="C16" s="7">
        <v>1</v>
      </c>
      <c r="D16" s="4">
        <v>5</v>
      </c>
      <c r="E16" s="4">
        <v>18</v>
      </c>
      <c r="F16" s="4">
        <v>8</v>
      </c>
      <c r="G16" s="4">
        <v>0</v>
      </c>
      <c r="H16" s="6">
        <v>1</v>
      </c>
      <c r="I16" s="8">
        <v>1</v>
      </c>
      <c r="J16" s="7">
        <v>0</v>
      </c>
      <c r="K16" s="4">
        <v>0</v>
      </c>
      <c r="L16" s="6">
        <v>0</v>
      </c>
      <c r="M16" s="4">
        <v>1</v>
      </c>
      <c r="N16" s="4">
        <v>0</v>
      </c>
      <c r="O16" s="4">
        <v>0</v>
      </c>
      <c r="P16" s="7">
        <v>1</v>
      </c>
      <c r="Q16" s="6">
        <v>0</v>
      </c>
      <c r="R16" s="62">
        <f t="shared" si="0"/>
        <v>39</v>
      </c>
      <c r="S16" s="158"/>
    </row>
    <row r="17" spans="1:19">
      <c r="A17" s="13" t="s">
        <v>32</v>
      </c>
      <c r="B17" s="7">
        <v>10</v>
      </c>
      <c r="C17" s="7">
        <v>1</v>
      </c>
      <c r="D17" s="4">
        <v>1</v>
      </c>
      <c r="E17" s="4">
        <v>4</v>
      </c>
      <c r="F17" s="4">
        <v>44</v>
      </c>
      <c r="G17" s="4">
        <v>3</v>
      </c>
      <c r="H17" s="6">
        <v>4</v>
      </c>
      <c r="I17" s="8">
        <v>2</v>
      </c>
      <c r="J17" s="7">
        <v>0</v>
      </c>
      <c r="K17" s="4">
        <v>0</v>
      </c>
      <c r="L17" s="6">
        <v>9</v>
      </c>
      <c r="M17" s="4">
        <v>1</v>
      </c>
      <c r="N17" s="4">
        <v>1</v>
      </c>
      <c r="O17" s="4">
        <v>0</v>
      </c>
      <c r="P17" s="7">
        <v>1</v>
      </c>
      <c r="Q17" s="6">
        <v>0</v>
      </c>
      <c r="R17" s="62">
        <f t="shared" si="0"/>
        <v>81</v>
      </c>
      <c r="S17" s="158"/>
    </row>
    <row r="18" spans="1:19">
      <c r="A18" s="13" t="s">
        <v>33</v>
      </c>
      <c r="B18" s="7">
        <v>1</v>
      </c>
      <c r="C18" s="7">
        <v>1</v>
      </c>
      <c r="D18" s="4">
        <v>0</v>
      </c>
      <c r="E18" s="4">
        <v>0</v>
      </c>
      <c r="F18" s="4">
        <v>4</v>
      </c>
      <c r="G18" s="4">
        <v>1</v>
      </c>
      <c r="H18" s="6">
        <v>3</v>
      </c>
      <c r="I18" s="8">
        <v>14</v>
      </c>
      <c r="J18" s="7">
        <v>35</v>
      </c>
      <c r="K18" s="4">
        <v>5</v>
      </c>
      <c r="L18" s="6">
        <v>10</v>
      </c>
      <c r="M18" s="4">
        <v>4</v>
      </c>
      <c r="N18" s="4">
        <v>0</v>
      </c>
      <c r="O18" s="4">
        <v>2</v>
      </c>
      <c r="P18" s="7">
        <v>0</v>
      </c>
      <c r="Q18" s="6">
        <v>0</v>
      </c>
      <c r="R18" s="62">
        <f t="shared" si="0"/>
        <v>80</v>
      </c>
      <c r="S18" s="158"/>
    </row>
    <row r="19" spans="1:19">
      <c r="A19" s="13" t="s">
        <v>34</v>
      </c>
      <c r="B19" s="7">
        <v>11</v>
      </c>
      <c r="C19" s="7">
        <v>0</v>
      </c>
      <c r="D19" s="4">
        <v>2</v>
      </c>
      <c r="E19" s="4">
        <v>0</v>
      </c>
      <c r="F19" s="4">
        <v>3</v>
      </c>
      <c r="G19" s="4">
        <v>1</v>
      </c>
      <c r="H19" s="6">
        <v>5</v>
      </c>
      <c r="I19" s="8">
        <v>1</v>
      </c>
      <c r="J19" s="7">
        <v>2</v>
      </c>
      <c r="K19" s="4">
        <v>1</v>
      </c>
      <c r="L19" s="6">
        <v>4</v>
      </c>
      <c r="M19" s="4">
        <v>0</v>
      </c>
      <c r="N19" s="4">
        <v>12</v>
      </c>
      <c r="O19" s="4">
        <v>22</v>
      </c>
      <c r="P19" s="7">
        <v>19</v>
      </c>
      <c r="Q19" s="6">
        <v>2</v>
      </c>
      <c r="R19" s="62">
        <f t="shared" si="0"/>
        <v>85</v>
      </c>
      <c r="S19" s="158"/>
    </row>
    <row r="20" spans="1:19">
      <c r="A20" s="13" t="s">
        <v>35</v>
      </c>
      <c r="B20" s="7">
        <v>2</v>
      </c>
      <c r="C20" s="7">
        <v>0</v>
      </c>
      <c r="D20" s="4">
        <v>0</v>
      </c>
      <c r="E20" s="4">
        <v>4</v>
      </c>
      <c r="F20" s="4">
        <v>16</v>
      </c>
      <c r="G20" s="4">
        <v>23</v>
      </c>
      <c r="H20" s="6">
        <v>9</v>
      </c>
      <c r="I20" s="8">
        <v>6</v>
      </c>
      <c r="J20" s="7">
        <v>0</v>
      </c>
      <c r="K20" s="4">
        <v>1</v>
      </c>
      <c r="L20" s="6">
        <v>7</v>
      </c>
      <c r="M20" s="4">
        <v>0</v>
      </c>
      <c r="N20" s="4">
        <v>2</v>
      </c>
      <c r="O20" s="4">
        <v>0</v>
      </c>
      <c r="P20" s="7">
        <v>0</v>
      </c>
      <c r="Q20" s="6">
        <v>0</v>
      </c>
      <c r="R20" s="62">
        <f t="shared" si="0"/>
        <v>70</v>
      </c>
      <c r="S20" s="158"/>
    </row>
    <row r="21" spans="1:19">
      <c r="A21" s="13" t="s">
        <v>36</v>
      </c>
      <c r="B21" s="7">
        <v>2</v>
      </c>
      <c r="C21" s="7">
        <v>0</v>
      </c>
      <c r="D21" s="4">
        <v>0</v>
      </c>
      <c r="E21" s="4">
        <v>0</v>
      </c>
      <c r="F21" s="4">
        <v>1</v>
      </c>
      <c r="G21" s="4">
        <v>1</v>
      </c>
      <c r="H21" s="6">
        <v>4</v>
      </c>
      <c r="I21" s="8">
        <v>10</v>
      </c>
      <c r="J21" s="7">
        <v>3</v>
      </c>
      <c r="K21" s="4">
        <v>26</v>
      </c>
      <c r="L21" s="6">
        <v>12</v>
      </c>
      <c r="M21" s="4">
        <v>1</v>
      </c>
      <c r="N21" s="4">
        <v>2</v>
      </c>
      <c r="O21" s="4">
        <v>1</v>
      </c>
      <c r="P21" s="7">
        <v>1</v>
      </c>
      <c r="Q21" s="6">
        <v>0</v>
      </c>
      <c r="R21" s="62">
        <f t="shared" si="0"/>
        <v>64</v>
      </c>
      <c r="S21" s="158"/>
    </row>
    <row r="22" spans="1:19">
      <c r="A22" s="13" t="s">
        <v>37</v>
      </c>
      <c r="B22" s="7">
        <v>7</v>
      </c>
      <c r="C22" s="7">
        <v>0</v>
      </c>
      <c r="D22" s="4">
        <v>0</v>
      </c>
      <c r="E22" s="4">
        <v>0</v>
      </c>
      <c r="F22" s="4">
        <v>15</v>
      </c>
      <c r="G22" s="4">
        <v>0</v>
      </c>
      <c r="H22" s="6">
        <v>5</v>
      </c>
      <c r="I22" s="8">
        <v>2</v>
      </c>
      <c r="J22" s="7">
        <v>2</v>
      </c>
      <c r="K22" s="4">
        <v>4</v>
      </c>
      <c r="L22" s="6">
        <v>74</v>
      </c>
      <c r="M22" s="4">
        <v>6</v>
      </c>
      <c r="N22" s="4">
        <v>3</v>
      </c>
      <c r="O22" s="4">
        <v>6</v>
      </c>
      <c r="P22" s="7">
        <v>0</v>
      </c>
      <c r="Q22" s="6">
        <v>0</v>
      </c>
      <c r="R22" s="62">
        <f t="shared" si="0"/>
        <v>124</v>
      </c>
      <c r="S22" s="158"/>
    </row>
    <row r="23" spans="1:19" ht="15.75" thickBot="1">
      <c r="A23" s="13" t="s">
        <v>38</v>
      </c>
      <c r="B23" s="7">
        <v>10</v>
      </c>
      <c r="C23" s="7">
        <v>0</v>
      </c>
      <c r="D23" s="4">
        <v>0</v>
      </c>
      <c r="E23" s="4">
        <v>3</v>
      </c>
      <c r="F23" s="4">
        <v>12</v>
      </c>
      <c r="G23" s="4">
        <v>3</v>
      </c>
      <c r="H23" s="6">
        <v>31</v>
      </c>
      <c r="I23" s="8">
        <v>7</v>
      </c>
      <c r="J23" s="7">
        <v>1</v>
      </c>
      <c r="K23" s="4">
        <v>0</v>
      </c>
      <c r="L23" s="6">
        <v>8</v>
      </c>
      <c r="M23" s="4">
        <v>0</v>
      </c>
      <c r="N23" s="4">
        <v>0</v>
      </c>
      <c r="O23" s="4">
        <v>2</v>
      </c>
      <c r="P23" s="7">
        <v>2</v>
      </c>
      <c r="Q23" s="6">
        <v>0</v>
      </c>
      <c r="R23" s="62">
        <f t="shared" si="0"/>
        <v>79</v>
      </c>
      <c r="S23" s="159"/>
    </row>
    <row r="24" spans="1:19">
      <c r="A24" s="30" t="s">
        <v>39</v>
      </c>
      <c r="B24" s="11"/>
      <c r="C24" s="11"/>
      <c r="D24" s="10"/>
      <c r="E24" s="10"/>
      <c r="F24" s="10"/>
      <c r="G24" s="10"/>
      <c r="H24" s="12"/>
      <c r="I24" s="10"/>
      <c r="J24" s="11"/>
      <c r="K24" s="10"/>
      <c r="L24" s="12"/>
      <c r="M24" s="10"/>
      <c r="N24" s="10"/>
      <c r="O24" s="10"/>
      <c r="P24" s="11"/>
      <c r="Q24" s="12"/>
      <c r="R24" s="14"/>
      <c r="S24" s="157">
        <v>643</v>
      </c>
    </row>
    <row r="25" spans="1:19">
      <c r="A25" s="13" t="s">
        <v>40</v>
      </c>
      <c r="B25" s="7">
        <v>2</v>
      </c>
      <c r="C25" s="7">
        <v>0</v>
      </c>
      <c r="D25" s="4">
        <v>0</v>
      </c>
      <c r="E25" s="4">
        <v>1</v>
      </c>
      <c r="F25" s="4">
        <v>2</v>
      </c>
      <c r="G25" s="4">
        <v>1</v>
      </c>
      <c r="H25" s="6">
        <v>1</v>
      </c>
      <c r="I25" s="8">
        <v>1</v>
      </c>
      <c r="J25" s="7">
        <v>7</v>
      </c>
      <c r="K25" s="4">
        <v>2</v>
      </c>
      <c r="L25" s="6">
        <v>5</v>
      </c>
      <c r="M25" s="4">
        <v>14</v>
      </c>
      <c r="N25" s="4">
        <v>43</v>
      </c>
      <c r="O25" s="4">
        <v>29</v>
      </c>
      <c r="P25" s="7">
        <v>1</v>
      </c>
      <c r="Q25" s="6">
        <v>1</v>
      </c>
      <c r="R25" s="62">
        <f t="shared" si="0"/>
        <v>110</v>
      </c>
      <c r="S25" s="158"/>
    </row>
    <row r="26" spans="1:19">
      <c r="A26" s="13" t="s">
        <v>41</v>
      </c>
      <c r="B26" s="7">
        <v>1</v>
      </c>
      <c r="C26" s="7">
        <v>3</v>
      </c>
      <c r="D26" s="4">
        <v>7</v>
      </c>
      <c r="E26" s="4">
        <v>26</v>
      </c>
      <c r="F26" s="4">
        <v>8</v>
      </c>
      <c r="G26" s="4">
        <v>1</v>
      </c>
      <c r="H26" s="6">
        <v>4</v>
      </c>
      <c r="I26" s="8">
        <v>1</v>
      </c>
      <c r="J26" s="7">
        <v>5</v>
      </c>
      <c r="K26" s="4">
        <v>1</v>
      </c>
      <c r="L26" s="6">
        <v>0</v>
      </c>
      <c r="M26" s="4">
        <v>2</v>
      </c>
      <c r="N26" s="4">
        <v>0</v>
      </c>
      <c r="O26" s="4">
        <v>1</v>
      </c>
      <c r="P26" s="7">
        <v>1</v>
      </c>
      <c r="Q26" s="6">
        <v>1</v>
      </c>
      <c r="R26" s="62">
        <f t="shared" si="0"/>
        <v>62</v>
      </c>
      <c r="S26" s="158"/>
    </row>
    <row r="27" spans="1:19">
      <c r="A27" s="13" t="s">
        <v>42</v>
      </c>
      <c r="B27" s="7">
        <v>0</v>
      </c>
      <c r="C27" s="7">
        <v>0</v>
      </c>
      <c r="D27" s="4">
        <v>0</v>
      </c>
      <c r="E27" s="4">
        <v>0</v>
      </c>
      <c r="F27" s="4">
        <v>1</v>
      </c>
      <c r="G27" s="4">
        <v>1</v>
      </c>
      <c r="H27" s="6">
        <v>4</v>
      </c>
      <c r="I27" s="8">
        <v>10</v>
      </c>
      <c r="J27" s="7">
        <v>50</v>
      </c>
      <c r="K27" s="4">
        <v>5</v>
      </c>
      <c r="L27" s="6">
        <v>6</v>
      </c>
      <c r="M27" s="4">
        <v>2</v>
      </c>
      <c r="N27" s="4">
        <v>1</v>
      </c>
      <c r="O27" s="4">
        <v>1</v>
      </c>
      <c r="P27" s="7">
        <v>1</v>
      </c>
      <c r="Q27" s="6">
        <v>0</v>
      </c>
      <c r="R27" s="62">
        <f t="shared" si="0"/>
        <v>82</v>
      </c>
      <c r="S27" s="158"/>
    </row>
    <row r="28" spans="1:19">
      <c r="A28" s="13" t="s">
        <v>43</v>
      </c>
      <c r="B28" s="7">
        <v>0</v>
      </c>
      <c r="C28" s="7">
        <v>0</v>
      </c>
      <c r="D28" s="4">
        <v>1</v>
      </c>
      <c r="E28" s="4">
        <v>2</v>
      </c>
      <c r="F28" s="4">
        <v>4</v>
      </c>
      <c r="G28" s="4">
        <v>1</v>
      </c>
      <c r="H28" s="6">
        <v>2</v>
      </c>
      <c r="I28" s="8">
        <v>4</v>
      </c>
      <c r="J28" s="7">
        <v>4</v>
      </c>
      <c r="K28" s="4">
        <v>2</v>
      </c>
      <c r="L28" s="6">
        <v>8</v>
      </c>
      <c r="M28" s="4">
        <v>22</v>
      </c>
      <c r="N28" s="4">
        <v>17</v>
      </c>
      <c r="O28" s="4">
        <v>8</v>
      </c>
      <c r="P28" s="7">
        <v>1</v>
      </c>
      <c r="Q28" s="6">
        <v>0</v>
      </c>
      <c r="R28" s="62">
        <f t="shared" si="0"/>
        <v>76</v>
      </c>
      <c r="S28" s="158"/>
    </row>
    <row r="29" spans="1:19">
      <c r="A29" s="13" t="s">
        <v>44</v>
      </c>
      <c r="B29" s="7">
        <v>1</v>
      </c>
      <c r="C29" s="7">
        <v>0</v>
      </c>
      <c r="D29" s="4">
        <v>0</v>
      </c>
      <c r="E29" s="4">
        <v>0</v>
      </c>
      <c r="F29" s="4">
        <v>0</v>
      </c>
      <c r="G29" s="4">
        <v>2</v>
      </c>
      <c r="H29" s="6">
        <v>2</v>
      </c>
      <c r="I29" s="8">
        <v>1</v>
      </c>
      <c r="J29" s="7">
        <v>4</v>
      </c>
      <c r="K29" s="4">
        <v>2</v>
      </c>
      <c r="L29" s="6">
        <v>4</v>
      </c>
      <c r="M29" s="4">
        <v>0</v>
      </c>
      <c r="N29" s="4">
        <v>8</v>
      </c>
      <c r="O29" s="4">
        <v>19</v>
      </c>
      <c r="P29" s="7">
        <v>15</v>
      </c>
      <c r="Q29" s="6">
        <v>1</v>
      </c>
      <c r="R29" s="62">
        <f t="shared" si="0"/>
        <v>59</v>
      </c>
      <c r="S29" s="158"/>
    </row>
    <row r="30" spans="1:19">
      <c r="A30" s="13" t="s">
        <v>45</v>
      </c>
      <c r="B30" s="7">
        <v>0</v>
      </c>
      <c r="C30" s="7">
        <v>0</v>
      </c>
      <c r="D30" s="4">
        <v>0</v>
      </c>
      <c r="E30" s="4">
        <v>0</v>
      </c>
      <c r="F30" s="4">
        <v>3</v>
      </c>
      <c r="G30" s="4">
        <v>1</v>
      </c>
      <c r="H30" s="6">
        <v>23</v>
      </c>
      <c r="I30" s="8">
        <v>11</v>
      </c>
      <c r="J30" s="7">
        <v>4</v>
      </c>
      <c r="K30" s="4">
        <v>0</v>
      </c>
      <c r="L30" s="6">
        <v>2</v>
      </c>
      <c r="M30" s="4">
        <v>1</v>
      </c>
      <c r="N30" s="4">
        <v>1</v>
      </c>
      <c r="O30" s="4">
        <v>0</v>
      </c>
      <c r="P30" s="7">
        <v>0</v>
      </c>
      <c r="Q30" s="6">
        <v>0</v>
      </c>
      <c r="R30" s="62">
        <f t="shared" si="0"/>
        <v>46</v>
      </c>
      <c r="S30" s="158"/>
    </row>
    <row r="31" spans="1:19">
      <c r="A31" s="13" t="s">
        <v>46</v>
      </c>
      <c r="B31" s="7">
        <v>0</v>
      </c>
      <c r="C31" s="7">
        <v>0</v>
      </c>
      <c r="D31" s="4">
        <v>0</v>
      </c>
      <c r="E31" s="4">
        <v>2</v>
      </c>
      <c r="F31" s="4">
        <v>3</v>
      </c>
      <c r="G31" s="4">
        <v>22</v>
      </c>
      <c r="H31" s="6">
        <v>1</v>
      </c>
      <c r="I31" s="8">
        <v>3</v>
      </c>
      <c r="J31" s="7">
        <v>9</v>
      </c>
      <c r="K31" s="4">
        <v>3</v>
      </c>
      <c r="L31" s="6">
        <v>0</v>
      </c>
      <c r="M31" s="4">
        <v>2</v>
      </c>
      <c r="N31" s="4">
        <v>0</v>
      </c>
      <c r="O31" s="4">
        <v>2</v>
      </c>
      <c r="P31" s="7">
        <v>0</v>
      </c>
      <c r="Q31" s="6">
        <v>0</v>
      </c>
      <c r="R31" s="62">
        <f t="shared" si="0"/>
        <v>47</v>
      </c>
      <c r="S31" s="158"/>
    </row>
    <row r="32" spans="1:19">
      <c r="A32" s="13" t="s">
        <v>47</v>
      </c>
      <c r="B32" s="7">
        <v>0</v>
      </c>
      <c r="C32" s="7">
        <v>0</v>
      </c>
      <c r="D32" s="4">
        <v>3</v>
      </c>
      <c r="E32" s="4">
        <v>6</v>
      </c>
      <c r="F32" s="4">
        <v>29</v>
      </c>
      <c r="G32" s="4">
        <v>2</v>
      </c>
      <c r="H32" s="6">
        <v>1</v>
      </c>
      <c r="I32" s="8">
        <v>2</v>
      </c>
      <c r="J32" s="7">
        <v>7</v>
      </c>
      <c r="K32" s="4">
        <v>0</v>
      </c>
      <c r="L32" s="6">
        <v>1</v>
      </c>
      <c r="M32" s="4">
        <v>0</v>
      </c>
      <c r="N32" s="4">
        <v>0</v>
      </c>
      <c r="O32" s="4">
        <v>1</v>
      </c>
      <c r="P32" s="7">
        <v>0</v>
      </c>
      <c r="Q32" s="6">
        <v>0</v>
      </c>
      <c r="R32" s="62">
        <f t="shared" si="0"/>
        <v>52</v>
      </c>
      <c r="S32" s="158"/>
    </row>
    <row r="33" spans="1:19" ht="15.75" thickBot="1">
      <c r="A33" s="13" t="s">
        <v>48</v>
      </c>
      <c r="B33" s="29">
        <v>1</v>
      </c>
      <c r="C33" s="7">
        <v>0</v>
      </c>
      <c r="D33" s="4">
        <v>0</v>
      </c>
      <c r="E33" s="4">
        <v>1</v>
      </c>
      <c r="F33" s="4">
        <v>2</v>
      </c>
      <c r="G33" s="4">
        <v>1</v>
      </c>
      <c r="H33" s="6">
        <v>0</v>
      </c>
      <c r="I33" s="8">
        <v>2</v>
      </c>
      <c r="J33" s="7">
        <v>8</v>
      </c>
      <c r="K33" s="4">
        <v>15</v>
      </c>
      <c r="L33" s="6">
        <v>57</v>
      </c>
      <c r="M33" s="4">
        <v>8</v>
      </c>
      <c r="N33" s="4">
        <v>8</v>
      </c>
      <c r="O33" s="4">
        <v>5</v>
      </c>
      <c r="P33" s="7">
        <v>0</v>
      </c>
      <c r="Q33" s="6">
        <v>1</v>
      </c>
      <c r="R33" s="62">
        <f t="shared" si="0"/>
        <v>109</v>
      </c>
      <c r="S33" s="159"/>
    </row>
    <row r="34" spans="1:19">
      <c r="A34" s="30" t="s">
        <v>49</v>
      </c>
      <c r="B34" s="11"/>
      <c r="C34" s="11"/>
      <c r="D34" s="10"/>
      <c r="E34" s="10"/>
      <c r="F34" s="10"/>
      <c r="G34" s="10"/>
      <c r="H34" s="12"/>
      <c r="I34" s="10"/>
      <c r="J34" s="11"/>
      <c r="K34" s="10"/>
      <c r="L34" s="12"/>
      <c r="M34" s="10"/>
      <c r="N34" s="10"/>
      <c r="O34" s="10"/>
      <c r="P34" s="11"/>
      <c r="Q34" s="12"/>
      <c r="R34" s="14"/>
      <c r="S34" s="157">
        <v>382</v>
      </c>
    </row>
    <row r="35" spans="1:19">
      <c r="A35" s="13" t="s">
        <v>50</v>
      </c>
      <c r="B35" s="29">
        <v>4</v>
      </c>
      <c r="C35" s="29">
        <v>11</v>
      </c>
      <c r="D35" s="8">
        <v>9</v>
      </c>
      <c r="E35" s="8">
        <v>1</v>
      </c>
      <c r="F35" s="8">
        <v>1</v>
      </c>
      <c r="G35" s="8">
        <v>0</v>
      </c>
      <c r="H35" s="59">
        <v>2</v>
      </c>
      <c r="I35" s="8">
        <v>3</v>
      </c>
      <c r="J35" s="29">
        <v>2</v>
      </c>
      <c r="K35" s="8">
        <v>1</v>
      </c>
      <c r="L35" s="59">
        <v>1</v>
      </c>
      <c r="M35" s="8">
        <v>2</v>
      </c>
      <c r="N35" s="8">
        <v>1</v>
      </c>
      <c r="O35" s="8">
        <v>0</v>
      </c>
      <c r="P35" s="29">
        <v>0</v>
      </c>
      <c r="Q35" s="59">
        <v>0</v>
      </c>
      <c r="R35" s="63">
        <f t="shared" si="0"/>
        <v>38</v>
      </c>
      <c r="S35" s="158"/>
    </row>
    <row r="36" spans="1:19">
      <c r="A36" s="13" t="s">
        <v>51</v>
      </c>
      <c r="B36" s="29">
        <v>1</v>
      </c>
      <c r="C36" s="29">
        <v>5</v>
      </c>
      <c r="D36" s="8">
        <v>1</v>
      </c>
      <c r="E36" s="8">
        <v>0</v>
      </c>
      <c r="F36" s="8">
        <v>0</v>
      </c>
      <c r="G36" s="8">
        <v>0</v>
      </c>
      <c r="H36" s="59">
        <v>1</v>
      </c>
      <c r="I36" s="8">
        <v>2</v>
      </c>
      <c r="J36" s="29">
        <v>2</v>
      </c>
      <c r="K36" s="8">
        <v>1</v>
      </c>
      <c r="L36" s="59">
        <v>3</v>
      </c>
      <c r="M36" s="8">
        <v>3</v>
      </c>
      <c r="N36" s="8">
        <v>12</v>
      </c>
      <c r="O36" s="8">
        <v>28</v>
      </c>
      <c r="P36" s="29">
        <v>15</v>
      </c>
      <c r="Q36" s="59">
        <v>2</v>
      </c>
      <c r="R36" s="63">
        <f t="shared" si="0"/>
        <v>76</v>
      </c>
      <c r="S36" s="158"/>
    </row>
    <row r="37" spans="1:19">
      <c r="A37" s="13" t="s">
        <v>52</v>
      </c>
      <c r="B37" s="29">
        <v>0</v>
      </c>
      <c r="C37" s="29">
        <v>1</v>
      </c>
      <c r="D37" s="8">
        <v>0</v>
      </c>
      <c r="E37" s="8">
        <v>2</v>
      </c>
      <c r="F37" s="8">
        <v>0</v>
      </c>
      <c r="G37" s="8">
        <v>0</v>
      </c>
      <c r="H37" s="59">
        <v>1</v>
      </c>
      <c r="I37" s="8">
        <v>8</v>
      </c>
      <c r="J37" s="29">
        <v>32</v>
      </c>
      <c r="K37" s="8">
        <v>3</v>
      </c>
      <c r="L37" s="59">
        <v>4</v>
      </c>
      <c r="M37" s="8">
        <v>0</v>
      </c>
      <c r="N37" s="8">
        <v>4</v>
      </c>
      <c r="O37" s="8">
        <v>2</v>
      </c>
      <c r="P37" s="29">
        <v>1</v>
      </c>
      <c r="Q37" s="59">
        <v>0</v>
      </c>
      <c r="R37" s="63">
        <f t="shared" si="0"/>
        <v>58</v>
      </c>
      <c r="S37" s="158"/>
    </row>
    <row r="38" spans="1:19">
      <c r="A38" s="13" t="s">
        <v>53</v>
      </c>
      <c r="B38" s="29">
        <v>2</v>
      </c>
      <c r="C38" s="29">
        <v>6</v>
      </c>
      <c r="D38" s="8">
        <v>7</v>
      </c>
      <c r="E38" s="8">
        <v>23</v>
      </c>
      <c r="F38" s="8">
        <v>1</v>
      </c>
      <c r="G38" s="8">
        <v>0</v>
      </c>
      <c r="H38" s="59">
        <v>0</v>
      </c>
      <c r="I38" s="8">
        <v>3</v>
      </c>
      <c r="J38" s="29">
        <v>2</v>
      </c>
      <c r="K38" s="8">
        <v>3</v>
      </c>
      <c r="L38" s="59">
        <v>0</v>
      </c>
      <c r="M38" s="8">
        <v>1</v>
      </c>
      <c r="N38" s="8">
        <v>0</v>
      </c>
      <c r="O38" s="8">
        <v>2</v>
      </c>
      <c r="P38" s="29">
        <v>0</v>
      </c>
      <c r="Q38" s="59">
        <v>0</v>
      </c>
      <c r="R38" s="63">
        <f t="shared" si="0"/>
        <v>50</v>
      </c>
      <c r="S38" s="158"/>
    </row>
    <row r="39" spans="1:19">
      <c r="A39" s="13" t="s">
        <v>54</v>
      </c>
      <c r="B39" s="29">
        <v>1</v>
      </c>
      <c r="C39" s="29">
        <v>0</v>
      </c>
      <c r="D39" s="8">
        <v>2</v>
      </c>
      <c r="E39" s="8">
        <v>0</v>
      </c>
      <c r="F39" s="8">
        <v>1</v>
      </c>
      <c r="G39" s="8">
        <v>0</v>
      </c>
      <c r="H39" s="59">
        <v>0</v>
      </c>
      <c r="I39" s="8">
        <v>1</v>
      </c>
      <c r="J39" s="29">
        <v>4</v>
      </c>
      <c r="K39" s="8">
        <v>27</v>
      </c>
      <c r="L39" s="59">
        <v>14</v>
      </c>
      <c r="M39" s="8">
        <v>3</v>
      </c>
      <c r="N39" s="8">
        <v>1</v>
      </c>
      <c r="O39" s="8">
        <v>0</v>
      </c>
      <c r="P39" s="29">
        <v>0</v>
      </c>
      <c r="Q39" s="59">
        <v>0</v>
      </c>
      <c r="R39" s="63">
        <f t="shared" si="0"/>
        <v>54</v>
      </c>
      <c r="S39" s="158"/>
    </row>
    <row r="40" spans="1:19">
      <c r="A40" s="13" t="s">
        <v>55</v>
      </c>
      <c r="B40" s="29">
        <v>0</v>
      </c>
      <c r="C40" s="29">
        <v>3</v>
      </c>
      <c r="D40" s="8">
        <v>0</v>
      </c>
      <c r="E40" s="8">
        <v>0</v>
      </c>
      <c r="F40" s="8">
        <v>0</v>
      </c>
      <c r="G40" s="8">
        <v>2</v>
      </c>
      <c r="H40" s="59">
        <v>21</v>
      </c>
      <c r="I40" s="8">
        <v>9</v>
      </c>
      <c r="J40" s="29">
        <v>2</v>
      </c>
      <c r="K40" s="8">
        <v>0</v>
      </c>
      <c r="L40" s="59">
        <v>1</v>
      </c>
      <c r="M40" s="8">
        <v>0</v>
      </c>
      <c r="N40" s="8">
        <v>0</v>
      </c>
      <c r="O40" s="8">
        <v>1</v>
      </c>
      <c r="P40" s="29">
        <v>0</v>
      </c>
      <c r="Q40" s="59">
        <v>0</v>
      </c>
      <c r="R40" s="63">
        <f t="shared" si="0"/>
        <v>39</v>
      </c>
      <c r="S40" s="158"/>
    </row>
    <row r="41" spans="1:19" ht="15.75" thickBot="1">
      <c r="A41" s="13" t="s">
        <v>56</v>
      </c>
      <c r="B41" s="16">
        <v>3</v>
      </c>
      <c r="C41" s="16">
        <v>6</v>
      </c>
      <c r="D41" s="15">
        <v>5</v>
      </c>
      <c r="E41" s="15">
        <v>8</v>
      </c>
      <c r="F41" s="15">
        <v>28</v>
      </c>
      <c r="G41" s="15">
        <v>6</v>
      </c>
      <c r="H41" s="17">
        <v>2</v>
      </c>
      <c r="I41" s="15">
        <v>2</v>
      </c>
      <c r="J41" s="16">
        <v>1</v>
      </c>
      <c r="K41" s="15">
        <v>1</v>
      </c>
      <c r="L41" s="17">
        <v>0</v>
      </c>
      <c r="M41" s="15">
        <v>3</v>
      </c>
      <c r="N41" s="15">
        <v>2</v>
      </c>
      <c r="O41" s="18">
        <v>0</v>
      </c>
      <c r="P41" s="16">
        <v>0</v>
      </c>
      <c r="Q41" s="17">
        <v>0</v>
      </c>
      <c r="R41" s="60">
        <f t="shared" si="0"/>
        <v>67</v>
      </c>
      <c r="S41" s="159"/>
    </row>
    <row r="42" spans="1:19" ht="15.75" thickBot="1">
      <c r="A42" s="60" t="s">
        <v>57</v>
      </c>
      <c r="B42" s="28">
        <v>83</v>
      </c>
      <c r="C42" s="19">
        <v>51</v>
      </c>
      <c r="D42" s="19">
        <f>SUM(D5:D41)</f>
        <v>56</v>
      </c>
      <c r="E42" s="19">
        <v>124</v>
      </c>
      <c r="F42" s="19">
        <v>244</v>
      </c>
      <c r="G42" s="19">
        <v>254</v>
      </c>
      <c r="H42" s="19">
        <v>218</v>
      </c>
      <c r="I42" s="19">
        <v>242</v>
      </c>
      <c r="J42" s="19">
        <v>342</v>
      </c>
      <c r="K42" s="19">
        <v>247</v>
      </c>
      <c r="L42" s="19">
        <v>387</v>
      </c>
      <c r="M42" s="19">
        <v>399</v>
      </c>
      <c r="N42" s="19">
        <v>167</v>
      </c>
      <c r="O42" s="20">
        <v>220</v>
      </c>
      <c r="P42" s="19">
        <v>63</v>
      </c>
      <c r="Q42" s="21">
        <v>10</v>
      </c>
    </row>
    <row r="43" spans="1:19">
      <c r="K43"/>
    </row>
    <row r="44" spans="1:19">
      <c r="K44"/>
    </row>
    <row r="45" spans="1:19">
      <c r="K45"/>
    </row>
    <row r="46" spans="1:19">
      <c r="K46"/>
    </row>
    <row r="47" spans="1:19">
      <c r="K47"/>
    </row>
    <row r="48" spans="1:19">
      <c r="K48"/>
    </row>
    <row r="49" spans="11:11">
      <c r="K49"/>
    </row>
    <row r="50" spans="11:11">
      <c r="K50"/>
    </row>
    <row r="51" spans="11:11">
      <c r="K51"/>
    </row>
    <row r="52" spans="11:11">
      <c r="K52"/>
    </row>
    <row r="53" spans="11:11">
      <c r="K53"/>
    </row>
    <row r="54" spans="11:11">
      <c r="K54"/>
    </row>
    <row r="55" spans="11:11">
      <c r="K55"/>
    </row>
    <row r="56" spans="11:11">
      <c r="K56"/>
    </row>
    <row r="57" spans="11:11">
      <c r="K57"/>
    </row>
    <row r="58" spans="11:11">
      <c r="K58"/>
    </row>
    <row r="59" spans="11:11">
      <c r="K59"/>
    </row>
    <row r="60" spans="11:11">
      <c r="K60"/>
    </row>
    <row r="61" spans="11:11">
      <c r="K61"/>
    </row>
    <row r="62" spans="11:11">
      <c r="K62"/>
    </row>
    <row r="63" spans="11:11">
      <c r="K63"/>
    </row>
    <row r="64" spans="11:11">
      <c r="K64"/>
    </row>
    <row r="65" spans="11:11">
      <c r="K65"/>
    </row>
    <row r="66" spans="11:11">
      <c r="K66"/>
    </row>
    <row r="67" spans="11:11">
      <c r="K67"/>
    </row>
    <row r="68" spans="11:11">
      <c r="K68"/>
    </row>
    <row r="69" spans="11:11">
      <c r="K69"/>
    </row>
    <row r="70" spans="11:11">
      <c r="K70"/>
    </row>
    <row r="71" spans="11:11">
      <c r="K71"/>
    </row>
    <row r="72" spans="11:11">
      <c r="K72"/>
    </row>
    <row r="73" spans="11:11">
      <c r="K73"/>
    </row>
    <row r="74" spans="11:11">
      <c r="K74"/>
    </row>
    <row r="75" spans="11:11">
      <c r="K75"/>
    </row>
  </sheetData>
  <mergeCells count="5">
    <mergeCell ref="A2:S2"/>
    <mergeCell ref="S5:S13"/>
    <mergeCell ref="S14:S23"/>
    <mergeCell ref="S24:S33"/>
    <mergeCell ref="S34:S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8"/>
  <sheetViews>
    <sheetView topLeftCell="A13" zoomScaleNormal="100" workbookViewId="0">
      <selection activeCell="D15" sqref="D15:E15"/>
    </sheetView>
  </sheetViews>
  <sheetFormatPr defaultColWidth="11.42578125" defaultRowHeight="15"/>
  <cols>
    <col min="1" max="1" width="20.5703125" bestFit="1" customWidth="1"/>
    <col min="2" max="2" width="8.7109375" bestFit="1" customWidth="1"/>
    <col min="3" max="3" width="10.140625" bestFit="1" customWidth="1"/>
    <col min="4" max="4" width="21.28515625" customWidth="1"/>
    <col min="5" max="5" width="11" customWidth="1"/>
    <col min="6" max="6" width="20.42578125" customWidth="1"/>
    <col min="7" max="7" width="15.42578125" customWidth="1"/>
    <col min="8" max="8" width="7" customWidth="1"/>
    <col min="9" max="9" width="10.140625" bestFit="1" customWidth="1"/>
    <col min="11" max="11" width="17.5703125" customWidth="1"/>
    <col min="12" max="12" width="15.42578125" customWidth="1"/>
    <col min="13" max="13" width="10.140625" bestFit="1" customWidth="1"/>
    <col min="15" max="15" width="10.7109375" customWidth="1"/>
    <col min="16" max="16" width="17.7109375" customWidth="1"/>
    <col min="17" max="17" width="15.42578125" customWidth="1"/>
    <col min="18" max="18" width="10.28515625" customWidth="1"/>
  </cols>
  <sheetData>
    <row r="1" spans="1:19" ht="18.75">
      <c r="A1" s="156" t="s">
        <v>58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</row>
    <row r="4" spans="1:19" ht="19.5" thickBot="1">
      <c r="A4" s="90" t="s">
        <v>59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 ht="15.75" thickBot="1">
      <c r="A5" s="173" t="s">
        <v>60</v>
      </c>
      <c r="B5" s="174"/>
      <c r="C5" s="174"/>
      <c r="D5" s="174"/>
      <c r="E5" s="175"/>
      <c r="F5" s="189" t="s">
        <v>61</v>
      </c>
      <c r="G5" s="190"/>
      <c r="H5" s="190"/>
      <c r="I5" s="190"/>
      <c r="J5" s="191"/>
      <c r="K5" s="176" t="s">
        <v>62</v>
      </c>
      <c r="L5" s="177"/>
      <c r="M5" s="177"/>
      <c r="N5" s="177"/>
      <c r="O5" s="178"/>
      <c r="P5" s="192" t="s">
        <v>63</v>
      </c>
      <c r="Q5" s="193"/>
      <c r="R5" s="193"/>
      <c r="S5" s="194"/>
    </row>
    <row r="6" spans="1:19" ht="15.75" thickBot="1">
      <c r="A6" s="47" t="s">
        <v>64</v>
      </c>
      <c r="B6" s="47" t="s">
        <v>65</v>
      </c>
      <c r="C6" s="47" t="s">
        <v>66</v>
      </c>
      <c r="D6" s="173" t="s">
        <v>67</v>
      </c>
      <c r="E6" s="175"/>
      <c r="F6" s="57" t="s">
        <v>64</v>
      </c>
      <c r="G6" s="57" t="s">
        <v>65</v>
      </c>
      <c r="H6" s="187" t="s">
        <v>66</v>
      </c>
      <c r="I6" s="188"/>
      <c r="J6" s="57" t="s">
        <v>67</v>
      </c>
      <c r="K6" s="56" t="s">
        <v>64</v>
      </c>
      <c r="L6" s="56" t="s">
        <v>65</v>
      </c>
      <c r="M6" s="56" t="s">
        <v>66</v>
      </c>
      <c r="N6" s="171" t="s">
        <v>67</v>
      </c>
      <c r="O6" s="172"/>
      <c r="P6" s="55" t="s">
        <v>64</v>
      </c>
      <c r="Q6" s="55" t="s">
        <v>65</v>
      </c>
      <c r="R6" s="55" t="s">
        <v>66</v>
      </c>
      <c r="S6" s="55" t="s">
        <v>67</v>
      </c>
    </row>
    <row r="7" spans="1:19" ht="45.75" thickBot="1">
      <c r="A7" s="70" t="s">
        <v>68</v>
      </c>
      <c r="B7" s="47">
        <v>257</v>
      </c>
      <c r="C7" s="58" t="s">
        <v>13</v>
      </c>
      <c r="D7" s="183" t="s">
        <v>69</v>
      </c>
      <c r="E7" s="184"/>
      <c r="F7" s="54" t="s">
        <v>70</v>
      </c>
      <c r="G7" s="46">
        <v>81</v>
      </c>
      <c r="H7" s="187" t="s">
        <v>71</v>
      </c>
      <c r="I7" s="188"/>
      <c r="J7" s="75" t="s">
        <v>69</v>
      </c>
      <c r="K7" s="53" t="s">
        <v>72</v>
      </c>
      <c r="L7" s="45">
        <v>110</v>
      </c>
      <c r="M7" s="56" t="s">
        <v>14</v>
      </c>
      <c r="N7" s="171" t="s">
        <v>69</v>
      </c>
      <c r="O7" s="172"/>
      <c r="P7" s="81" t="s">
        <v>73</v>
      </c>
      <c r="Q7" s="85">
        <v>38</v>
      </c>
      <c r="R7" s="86" t="s">
        <v>74</v>
      </c>
      <c r="S7" s="80" t="s">
        <v>75</v>
      </c>
    </row>
    <row r="8" spans="1:19" ht="45.75" thickBot="1">
      <c r="A8" s="72" t="s">
        <v>76</v>
      </c>
      <c r="B8" s="47">
        <v>149</v>
      </c>
      <c r="C8" s="58" t="s">
        <v>7</v>
      </c>
      <c r="D8" s="179" t="s">
        <v>69</v>
      </c>
      <c r="E8" s="180"/>
      <c r="F8" s="50" t="s">
        <v>77</v>
      </c>
      <c r="G8" s="46">
        <v>39</v>
      </c>
      <c r="H8" s="187" t="s">
        <v>5</v>
      </c>
      <c r="I8" s="188"/>
      <c r="J8" s="75" t="s">
        <v>69</v>
      </c>
      <c r="K8" s="49" t="s">
        <v>78</v>
      </c>
      <c r="L8" s="45">
        <v>62</v>
      </c>
      <c r="M8" s="56" t="s">
        <v>5</v>
      </c>
      <c r="N8" s="171" t="s">
        <v>69</v>
      </c>
      <c r="O8" s="172"/>
      <c r="P8" s="52" t="s">
        <v>79</v>
      </c>
      <c r="Q8" s="82">
        <v>76</v>
      </c>
      <c r="R8" s="55" t="s">
        <v>16</v>
      </c>
      <c r="S8" s="80" t="s">
        <v>75</v>
      </c>
    </row>
    <row r="9" spans="1:19" ht="45.75" thickBot="1">
      <c r="A9" s="73" t="s">
        <v>80</v>
      </c>
      <c r="B9" s="47">
        <v>156</v>
      </c>
      <c r="C9" s="58" t="s">
        <v>12</v>
      </c>
      <c r="D9" s="179" t="s">
        <v>69</v>
      </c>
      <c r="E9" s="180"/>
      <c r="F9" s="50" t="s">
        <v>81</v>
      </c>
      <c r="G9" s="46">
        <v>81</v>
      </c>
      <c r="H9" s="187" t="s">
        <v>6</v>
      </c>
      <c r="I9" s="188"/>
      <c r="J9" s="75" t="s">
        <v>69</v>
      </c>
      <c r="K9" s="49" t="s">
        <v>82</v>
      </c>
      <c r="L9" s="45">
        <v>82</v>
      </c>
      <c r="M9" s="56" t="s">
        <v>10</v>
      </c>
      <c r="N9" s="171" t="s">
        <v>69</v>
      </c>
      <c r="O9" s="172"/>
      <c r="P9" s="87" t="s">
        <v>83</v>
      </c>
      <c r="Q9" s="88">
        <v>58</v>
      </c>
      <c r="R9" s="89" t="s">
        <v>10</v>
      </c>
      <c r="S9" s="84" t="s">
        <v>75</v>
      </c>
    </row>
    <row r="10" spans="1:19" ht="45.75" thickBot="1">
      <c r="A10" s="70" t="s">
        <v>84</v>
      </c>
      <c r="B10" s="47">
        <v>147</v>
      </c>
      <c r="C10" s="58" t="s">
        <v>10</v>
      </c>
      <c r="D10" s="179" t="s">
        <v>69</v>
      </c>
      <c r="E10" s="180"/>
      <c r="F10" s="50" t="s">
        <v>85</v>
      </c>
      <c r="G10" s="46">
        <v>80</v>
      </c>
      <c r="H10" s="187" t="s">
        <v>10</v>
      </c>
      <c r="I10" s="188"/>
      <c r="J10" s="75" t="s">
        <v>69</v>
      </c>
      <c r="K10" s="49" t="s">
        <v>86</v>
      </c>
      <c r="L10" s="45">
        <v>76</v>
      </c>
      <c r="M10" s="56" t="s">
        <v>13</v>
      </c>
      <c r="N10" s="171" t="s">
        <v>69</v>
      </c>
      <c r="O10" s="172"/>
      <c r="P10" s="52" t="s">
        <v>87</v>
      </c>
      <c r="Q10" s="82">
        <v>50</v>
      </c>
      <c r="R10" s="55" t="s">
        <v>5</v>
      </c>
      <c r="S10" s="83" t="s">
        <v>75</v>
      </c>
    </row>
    <row r="11" spans="1:19" ht="45.75" thickBot="1">
      <c r="A11" s="70" t="s">
        <v>88</v>
      </c>
      <c r="B11" s="47">
        <v>155</v>
      </c>
      <c r="C11" s="58" t="s">
        <v>15</v>
      </c>
      <c r="D11" s="179" t="s">
        <v>75</v>
      </c>
      <c r="E11" s="180"/>
      <c r="F11" s="50" t="s">
        <v>89</v>
      </c>
      <c r="G11" s="76">
        <v>85</v>
      </c>
      <c r="H11" s="187" t="s">
        <v>16</v>
      </c>
      <c r="I11" s="188"/>
      <c r="J11" s="57" t="s">
        <v>69</v>
      </c>
      <c r="K11" s="49" t="s">
        <v>90</v>
      </c>
      <c r="L11" s="45">
        <v>59</v>
      </c>
      <c r="M11" s="56" t="s">
        <v>16</v>
      </c>
      <c r="N11" s="169" t="s">
        <v>69</v>
      </c>
      <c r="O11" s="170"/>
      <c r="P11" s="52" t="s">
        <v>91</v>
      </c>
      <c r="Q11" s="82">
        <v>54</v>
      </c>
      <c r="R11" s="55" t="s">
        <v>11</v>
      </c>
      <c r="S11" s="83" t="s">
        <v>92</v>
      </c>
    </row>
    <row r="12" spans="1:19" ht="60.75" thickBot="1">
      <c r="A12" s="70" t="s">
        <v>93</v>
      </c>
      <c r="B12" s="47">
        <v>115</v>
      </c>
      <c r="C12" s="58" t="s">
        <v>11</v>
      </c>
      <c r="D12" s="179" t="s">
        <v>94</v>
      </c>
      <c r="E12" s="180"/>
      <c r="F12" s="50" t="s">
        <v>95</v>
      </c>
      <c r="G12" s="46">
        <v>70</v>
      </c>
      <c r="H12" s="187" t="s">
        <v>7</v>
      </c>
      <c r="I12" s="188"/>
      <c r="J12" s="77" t="s">
        <v>94</v>
      </c>
      <c r="K12" s="49" t="s">
        <v>96</v>
      </c>
      <c r="L12" s="45">
        <v>46</v>
      </c>
      <c r="M12" s="56" t="s">
        <v>8</v>
      </c>
      <c r="N12" s="171" t="s">
        <v>94</v>
      </c>
      <c r="O12" s="172"/>
      <c r="P12" s="52" t="s">
        <v>97</v>
      </c>
      <c r="Q12" s="82">
        <v>39</v>
      </c>
      <c r="R12" s="55" t="s">
        <v>8</v>
      </c>
      <c r="S12" s="83" t="s">
        <v>94</v>
      </c>
    </row>
    <row r="13" spans="1:19" ht="45.75" thickBot="1">
      <c r="A13" s="70" t="s">
        <v>98</v>
      </c>
      <c r="B13" s="47">
        <v>146</v>
      </c>
      <c r="C13" s="58" t="s">
        <v>8</v>
      </c>
      <c r="D13" s="179" t="s">
        <v>94</v>
      </c>
      <c r="E13" s="180"/>
      <c r="F13" s="50" t="s">
        <v>99</v>
      </c>
      <c r="G13" s="46">
        <v>64</v>
      </c>
      <c r="H13" s="187" t="s">
        <v>11</v>
      </c>
      <c r="I13" s="188"/>
      <c r="J13" s="57" t="s">
        <v>94</v>
      </c>
      <c r="K13" s="49" t="s">
        <v>100</v>
      </c>
      <c r="L13" s="79">
        <v>47</v>
      </c>
      <c r="M13" s="56" t="s">
        <v>7</v>
      </c>
      <c r="N13" s="171" t="s">
        <v>94</v>
      </c>
      <c r="O13" s="172"/>
      <c r="P13" s="52" t="s">
        <v>101</v>
      </c>
      <c r="Q13" s="82">
        <v>67</v>
      </c>
      <c r="R13" s="55" t="s">
        <v>6</v>
      </c>
      <c r="S13" s="83" t="s">
        <v>102</v>
      </c>
    </row>
    <row r="14" spans="1:19" ht="30.75" thickBot="1">
      <c r="A14" s="70" t="s">
        <v>103</v>
      </c>
      <c r="B14" s="47">
        <v>99</v>
      </c>
      <c r="C14" s="58" t="s">
        <v>6</v>
      </c>
      <c r="D14" s="179" t="s">
        <v>94</v>
      </c>
      <c r="E14" s="180"/>
      <c r="F14" s="50" t="s">
        <v>104</v>
      </c>
      <c r="G14" s="46">
        <v>124</v>
      </c>
      <c r="H14" s="187" t="s">
        <v>12</v>
      </c>
      <c r="I14" s="188"/>
      <c r="J14" s="57" t="s">
        <v>94</v>
      </c>
      <c r="K14" s="49" t="s">
        <v>105</v>
      </c>
      <c r="L14" s="45">
        <v>52</v>
      </c>
      <c r="M14" s="78" t="s">
        <v>6</v>
      </c>
      <c r="N14" s="171" t="s">
        <v>94</v>
      </c>
      <c r="O14" s="172"/>
      <c r="P14" s="163"/>
      <c r="Q14" s="165"/>
      <c r="R14" s="165"/>
      <c r="S14" s="167"/>
    </row>
    <row r="15" spans="1:19" ht="30.75" thickBot="1">
      <c r="A15" s="51" t="s">
        <v>106</v>
      </c>
      <c r="B15" s="71">
        <v>155</v>
      </c>
      <c r="C15" s="69" t="s">
        <v>9</v>
      </c>
      <c r="D15" s="181" t="s">
        <v>107</v>
      </c>
      <c r="E15" s="182"/>
      <c r="F15" s="50" t="s">
        <v>108</v>
      </c>
      <c r="G15" s="46">
        <v>79</v>
      </c>
      <c r="H15" s="187" t="s">
        <v>8</v>
      </c>
      <c r="I15" s="188"/>
      <c r="J15" s="57" t="s">
        <v>107</v>
      </c>
      <c r="K15" s="49" t="s">
        <v>109</v>
      </c>
      <c r="L15" s="45">
        <v>109</v>
      </c>
      <c r="M15" s="48" t="s">
        <v>12</v>
      </c>
      <c r="N15" s="171" t="s">
        <v>102</v>
      </c>
      <c r="O15" s="172"/>
      <c r="P15" s="164"/>
      <c r="Q15" s="166"/>
      <c r="R15" s="166"/>
      <c r="S15" s="168"/>
    </row>
    <row r="16" spans="1:19" ht="15.75" thickBot="1">
      <c r="A16" s="47" t="s">
        <v>110</v>
      </c>
      <c r="B16" s="47">
        <f>SUM(B7:B15)</f>
        <v>1379</v>
      </c>
      <c r="C16" s="38"/>
      <c r="D16" s="38"/>
      <c r="E16" s="38"/>
      <c r="F16" s="46" t="s">
        <v>110</v>
      </c>
      <c r="G16" s="46">
        <f>SUM(G7:G15)</f>
        <v>703</v>
      </c>
      <c r="H16" s="74"/>
      <c r="I16" s="38"/>
      <c r="J16" s="38"/>
      <c r="K16" s="45" t="s">
        <v>110</v>
      </c>
      <c r="L16" s="45">
        <f>SUM(L7:L15)</f>
        <v>643</v>
      </c>
      <c r="M16" s="38"/>
      <c r="N16" s="38"/>
      <c r="O16" s="38"/>
      <c r="P16" s="55" t="s">
        <v>110</v>
      </c>
      <c r="Q16" s="44">
        <f>SUM(Q7:Q15)</f>
        <v>382</v>
      </c>
      <c r="R16" s="38"/>
      <c r="S16" s="38"/>
    </row>
    <row r="19" spans="1:20" ht="18.75">
      <c r="A19" s="90" t="s">
        <v>111</v>
      </c>
      <c r="B19" s="90"/>
      <c r="C19" s="90"/>
      <c r="D19" s="90"/>
      <c r="E19" s="90"/>
    </row>
    <row r="20" spans="1:20">
      <c r="A20" s="91" t="s">
        <v>112</v>
      </c>
      <c r="B20" s="91"/>
      <c r="C20" s="91"/>
      <c r="D20" s="91"/>
      <c r="E20" s="91"/>
    </row>
    <row r="21" spans="1:20" ht="18.75">
      <c r="A21" s="90"/>
      <c r="B21" s="90"/>
      <c r="C21" s="90"/>
      <c r="D21" s="90"/>
      <c r="E21" s="90"/>
    </row>
    <row r="22" spans="1:20" ht="19.5" thickBot="1">
      <c r="A22" s="90"/>
      <c r="B22" s="90"/>
      <c r="C22" s="90"/>
      <c r="D22" s="90"/>
      <c r="E22" s="90"/>
    </row>
    <row r="23" spans="1:20" ht="15.75" thickBot="1">
      <c r="A23" s="160" t="s">
        <v>113</v>
      </c>
      <c r="B23" s="161"/>
      <c r="C23" s="161"/>
      <c r="D23" s="161"/>
      <c r="E23" s="162"/>
      <c r="F23" s="160" t="s">
        <v>114</v>
      </c>
      <c r="G23" s="161"/>
      <c r="H23" s="161"/>
      <c r="I23" s="161"/>
      <c r="J23" s="162"/>
      <c r="K23" s="160" t="s">
        <v>115</v>
      </c>
      <c r="L23" s="161"/>
      <c r="M23" s="161"/>
      <c r="N23" s="161"/>
      <c r="O23" s="162"/>
      <c r="P23" s="160" t="s">
        <v>116</v>
      </c>
      <c r="Q23" s="161"/>
      <c r="R23" s="161"/>
      <c r="S23" s="161"/>
      <c r="T23" s="162"/>
    </row>
    <row r="24" spans="1:20" s="38" customFormat="1">
      <c r="A24" s="43" t="s">
        <v>117</v>
      </c>
      <c r="B24" s="132">
        <f>B$16/1</f>
        <v>1379</v>
      </c>
      <c r="C24" s="43" t="s">
        <v>118</v>
      </c>
      <c r="D24" s="100" t="s">
        <v>13</v>
      </c>
      <c r="E24" s="101" t="s">
        <v>69</v>
      </c>
      <c r="F24" s="102" t="s">
        <v>119</v>
      </c>
      <c r="G24" s="134">
        <f>G$16/1</f>
        <v>703</v>
      </c>
      <c r="H24" s="103" t="s">
        <v>120</v>
      </c>
      <c r="I24" s="104" t="s">
        <v>121</v>
      </c>
      <c r="J24" s="105" t="s">
        <v>94</v>
      </c>
      <c r="K24" s="112" t="s">
        <v>40</v>
      </c>
      <c r="L24" s="135">
        <f>L$16/1</f>
        <v>643</v>
      </c>
      <c r="M24" s="43" t="s">
        <v>122</v>
      </c>
      <c r="N24" s="100" t="s">
        <v>14</v>
      </c>
      <c r="O24" s="113" t="s">
        <v>69</v>
      </c>
      <c r="P24" s="43" t="s">
        <v>51</v>
      </c>
      <c r="Q24" s="135">
        <f>Q$16/1</f>
        <v>382</v>
      </c>
      <c r="R24" s="43" t="s">
        <v>123</v>
      </c>
      <c r="S24" s="100" t="s">
        <v>16</v>
      </c>
      <c r="T24" s="101" t="s">
        <v>75</v>
      </c>
    </row>
    <row r="25" spans="1:20" s="38" customFormat="1">
      <c r="A25" s="42" t="s">
        <v>124</v>
      </c>
      <c r="B25" s="99">
        <f>B$16/2</f>
        <v>689.5</v>
      </c>
      <c r="C25" s="42" t="s">
        <v>125</v>
      </c>
      <c r="D25" s="106" t="s">
        <v>12</v>
      </c>
      <c r="E25" s="107" t="s">
        <v>69</v>
      </c>
      <c r="F25" s="93" t="s">
        <v>126</v>
      </c>
      <c r="G25" s="99">
        <f>G$16/2</f>
        <v>351.5</v>
      </c>
      <c r="H25" s="42" t="s">
        <v>127</v>
      </c>
      <c r="I25" s="106" t="s">
        <v>16</v>
      </c>
      <c r="J25" s="107" t="s">
        <v>69</v>
      </c>
      <c r="K25" s="93" t="s">
        <v>128</v>
      </c>
      <c r="L25" s="99">
        <f>L$16/2</f>
        <v>321.5</v>
      </c>
      <c r="M25" s="42" t="s">
        <v>129</v>
      </c>
      <c r="N25" s="106" t="s">
        <v>12</v>
      </c>
      <c r="O25" s="111" t="s">
        <v>102</v>
      </c>
      <c r="P25" s="42" t="s">
        <v>130</v>
      </c>
      <c r="Q25" s="99">
        <f>Q$16/2</f>
        <v>191</v>
      </c>
      <c r="R25" s="42"/>
      <c r="S25" s="106" t="s">
        <v>6</v>
      </c>
      <c r="T25" s="107" t="s">
        <v>102</v>
      </c>
    </row>
    <row r="26" spans="1:20" s="38" customFormat="1">
      <c r="A26" s="108" t="s">
        <v>131</v>
      </c>
      <c r="B26" s="117">
        <f>B$16/3</f>
        <v>459.66666666666669</v>
      </c>
      <c r="C26" s="108" t="s">
        <v>132</v>
      </c>
      <c r="D26" s="109" t="s">
        <v>9</v>
      </c>
      <c r="E26" s="110" t="s">
        <v>107</v>
      </c>
      <c r="F26" s="114" t="s">
        <v>30</v>
      </c>
      <c r="G26" s="133">
        <f>G$16/3</f>
        <v>234.33333333333334</v>
      </c>
      <c r="H26" s="115"/>
      <c r="I26" s="33" t="s">
        <v>71</v>
      </c>
      <c r="J26" s="116" t="s">
        <v>69</v>
      </c>
      <c r="K26" s="93" t="s">
        <v>42</v>
      </c>
      <c r="L26" s="99">
        <f>L$16/3</f>
        <v>214.33333333333334</v>
      </c>
      <c r="M26" s="42"/>
      <c r="N26" s="106" t="s">
        <v>10</v>
      </c>
      <c r="O26" s="111" t="s">
        <v>69</v>
      </c>
      <c r="P26" s="42" t="s">
        <v>52</v>
      </c>
      <c r="Q26" s="99">
        <f>Q$16/3</f>
        <v>127.33333333333333</v>
      </c>
      <c r="R26" s="42"/>
      <c r="S26" s="106" t="s">
        <v>10</v>
      </c>
      <c r="T26" s="107" t="s">
        <v>75</v>
      </c>
    </row>
    <row r="27" spans="1:20" s="38" customFormat="1">
      <c r="A27" s="115" t="s">
        <v>24</v>
      </c>
      <c r="B27" s="133">
        <f>B$16/4</f>
        <v>344.75</v>
      </c>
      <c r="C27" s="115" t="s">
        <v>133</v>
      </c>
      <c r="D27" s="33" t="s">
        <v>15</v>
      </c>
      <c r="E27" s="116" t="s">
        <v>75</v>
      </c>
      <c r="F27" s="93" t="s">
        <v>32</v>
      </c>
      <c r="G27" s="99">
        <f>G$16/4</f>
        <v>175.75</v>
      </c>
      <c r="H27" s="42"/>
      <c r="I27" s="106" t="s">
        <v>6</v>
      </c>
      <c r="J27" s="107" t="s">
        <v>69</v>
      </c>
      <c r="K27" s="93" t="s">
        <v>43</v>
      </c>
      <c r="L27" s="99">
        <f>L$16/4</f>
        <v>160.75</v>
      </c>
      <c r="M27" s="42"/>
      <c r="N27" s="106" t="s">
        <v>13</v>
      </c>
      <c r="O27" s="111" t="s">
        <v>69</v>
      </c>
      <c r="P27" s="42" t="s">
        <v>134</v>
      </c>
      <c r="Q27" s="99">
        <f>Q$16/4</f>
        <v>95.5</v>
      </c>
      <c r="R27" s="42"/>
      <c r="S27" s="106" t="s">
        <v>11</v>
      </c>
      <c r="T27" s="107" t="s">
        <v>92</v>
      </c>
    </row>
    <row r="28" spans="1:20" s="38" customFormat="1">
      <c r="A28" s="42" t="s">
        <v>21</v>
      </c>
      <c r="B28" s="99">
        <f>B$16/5</f>
        <v>275.8</v>
      </c>
      <c r="C28" s="42"/>
      <c r="D28" s="106" t="s">
        <v>7</v>
      </c>
      <c r="E28" s="107" t="s">
        <v>69</v>
      </c>
      <c r="F28" s="93" t="s">
        <v>38</v>
      </c>
      <c r="G28" s="99">
        <f>G$16/5</f>
        <v>140.6</v>
      </c>
      <c r="H28" s="42"/>
      <c r="I28" s="106" t="s">
        <v>8</v>
      </c>
      <c r="J28" s="107" t="s">
        <v>107</v>
      </c>
      <c r="K28" s="93" t="s">
        <v>135</v>
      </c>
      <c r="L28" s="99">
        <f>L$16/5</f>
        <v>128.6</v>
      </c>
      <c r="M28" s="42"/>
      <c r="N28" s="106" t="s">
        <v>16</v>
      </c>
      <c r="O28" s="111" t="s">
        <v>69</v>
      </c>
      <c r="P28" s="42" t="s">
        <v>136</v>
      </c>
      <c r="Q28" s="99">
        <f>Q$16/5</f>
        <v>76.400000000000006</v>
      </c>
      <c r="R28" s="42"/>
      <c r="S28" s="106" t="s">
        <v>5</v>
      </c>
      <c r="T28" s="107" t="s">
        <v>75</v>
      </c>
    </row>
    <row r="29" spans="1:20" s="38" customFormat="1">
      <c r="A29" s="42" t="s">
        <v>23</v>
      </c>
      <c r="B29" s="99">
        <f>B$16/6</f>
        <v>229.83333333333334</v>
      </c>
      <c r="C29" s="42"/>
      <c r="D29" s="106" t="s">
        <v>10</v>
      </c>
      <c r="E29" s="107" t="s">
        <v>69</v>
      </c>
      <c r="F29" s="93" t="s">
        <v>137</v>
      </c>
      <c r="G29" s="99">
        <f>G$16/6</f>
        <v>117.16666666666667</v>
      </c>
      <c r="H29" s="42"/>
      <c r="I29" s="106" t="s">
        <v>10</v>
      </c>
      <c r="J29" s="107" t="s">
        <v>69</v>
      </c>
      <c r="K29" s="131" t="s">
        <v>41</v>
      </c>
      <c r="L29" s="99">
        <f>L$16/6</f>
        <v>107.16666666666667</v>
      </c>
      <c r="M29" s="42"/>
      <c r="N29" s="106" t="s">
        <v>5</v>
      </c>
      <c r="O29" s="111" t="s">
        <v>69</v>
      </c>
      <c r="P29" s="42" t="s">
        <v>138</v>
      </c>
      <c r="Q29" s="99">
        <f>Q$16/6</f>
        <v>63.666666666666664</v>
      </c>
      <c r="R29" s="42"/>
      <c r="S29" s="106" t="s">
        <v>8</v>
      </c>
      <c r="T29" s="107" t="s">
        <v>94</v>
      </c>
    </row>
    <row r="30" spans="1:20" s="38" customFormat="1">
      <c r="A30" s="120" t="s">
        <v>26</v>
      </c>
      <c r="B30" s="118">
        <f>B$16/7</f>
        <v>197</v>
      </c>
      <c r="C30" s="120"/>
      <c r="D30" s="32" t="s">
        <v>8</v>
      </c>
      <c r="E30" s="123" t="s">
        <v>94</v>
      </c>
      <c r="F30" s="93" t="s">
        <v>35</v>
      </c>
      <c r="G30" s="99">
        <f>G$16/7</f>
        <v>100.42857142857143</v>
      </c>
      <c r="H30" s="42"/>
      <c r="I30" s="106" t="s">
        <v>7</v>
      </c>
      <c r="J30" s="107" t="s">
        <v>94</v>
      </c>
      <c r="K30" s="119" t="s">
        <v>47</v>
      </c>
      <c r="L30" s="118">
        <f>L$16/7</f>
        <v>91.857142857142861</v>
      </c>
      <c r="M30" s="120"/>
      <c r="N30" s="32" t="s">
        <v>6</v>
      </c>
      <c r="O30" s="130" t="s">
        <v>94</v>
      </c>
      <c r="P30" s="42" t="s">
        <v>50</v>
      </c>
      <c r="Q30" s="99">
        <f>Q$16/7</f>
        <v>54.571428571428569</v>
      </c>
      <c r="R30" s="42"/>
      <c r="S30" s="106" t="s">
        <v>74</v>
      </c>
      <c r="T30" s="107" t="s">
        <v>75</v>
      </c>
    </row>
    <row r="31" spans="1:20" s="38" customFormat="1">
      <c r="A31" s="42" t="s">
        <v>139</v>
      </c>
      <c r="B31" s="99">
        <f>B$16/8</f>
        <v>172.375</v>
      </c>
      <c r="C31" s="42"/>
      <c r="D31" s="106" t="s">
        <v>11</v>
      </c>
      <c r="E31" s="107" t="s">
        <v>94</v>
      </c>
      <c r="F31" s="93" t="s">
        <v>36</v>
      </c>
      <c r="G31" s="99">
        <f>G$16/8</f>
        <v>87.875</v>
      </c>
      <c r="H31" s="42"/>
      <c r="I31" s="106" t="s">
        <v>11</v>
      </c>
      <c r="J31" s="107" t="s">
        <v>94</v>
      </c>
      <c r="K31" s="93" t="s">
        <v>140</v>
      </c>
      <c r="L31" s="99">
        <f>L$16/8</f>
        <v>80.375</v>
      </c>
      <c r="M31" s="42"/>
      <c r="N31" s="106" t="s">
        <v>7</v>
      </c>
      <c r="O31" s="111" t="s">
        <v>94</v>
      </c>
      <c r="P31" s="41"/>
      <c r="Q31" s="92"/>
      <c r="R31" s="41"/>
      <c r="S31" s="94"/>
      <c r="T31" s="95"/>
    </row>
    <row r="32" spans="1:20" s="38" customFormat="1" ht="15.75" thickBot="1">
      <c r="A32" s="126" t="s">
        <v>27</v>
      </c>
      <c r="B32" s="125">
        <f>B$16/9</f>
        <v>153.22222222222223</v>
      </c>
      <c r="C32" s="126"/>
      <c r="D32" s="127" t="s">
        <v>6</v>
      </c>
      <c r="E32" s="129" t="s">
        <v>94</v>
      </c>
      <c r="F32" s="124" t="s">
        <v>31</v>
      </c>
      <c r="G32" s="125">
        <f>G$16/9</f>
        <v>78.111111111111114</v>
      </c>
      <c r="H32" s="126"/>
      <c r="I32" s="127" t="s">
        <v>5</v>
      </c>
      <c r="J32" s="129" t="s">
        <v>69</v>
      </c>
      <c r="K32" s="124" t="s">
        <v>45</v>
      </c>
      <c r="L32" s="125">
        <f>L$16/9</f>
        <v>71.444444444444443</v>
      </c>
      <c r="M32" s="126"/>
      <c r="N32" s="127" t="s">
        <v>8</v>
      </c>
      <c r="O32" s="128" t="s">
        <v>94</v>
      </c>
      <c r="P32" s="40"/>
      <c r="Q32" s="96"/>
      <c r="R32" s="40"/>
      <c r="S32" s="97"/>
      <c r="T32" s="98"/>
    </row>
    <row r="35" spans="1:17" ht="18.75">
      <c r="A35" s="90" t="s">
        <v>141</v>
      </c>
      <c r="C35" s="39"/>
      <c r="D35" s="39"/>
      <c r="E35" s="39"/>
    </row>
    <row r="36" spans="1:17" ht="15.75" thickBot="1"/>
    <row r="37" spans="1:17" ht="15.75" thickBot="1">
      <c r="J37" s="185" t="s">
        <v>142</v>
      </c>
      <c r="K37" s="186"/>
      <c r="L37" s="186"/>
      <c r="M37" s="186"/>
      <c r="N37" s="186"/>
      <c r="O37" s="186"/>
      <c r="P37" s="186"/>
      <c r="Q37" s="155" t="s">
        <v>110</v>
      </c>
    </row>
    <row r="38" spans="1:17" ht="15.75">
      <c r="D38" s="137" t="s">
        <v>143</v>
      </c>
      <c r="E38" s="138" t="s">
        <v>66</v>
      </c>
      <c r="F38" s="138" t="s">
        <v>144</v>
      </c>
      <c r="G38" s="139" t="s">
        <v>145</v>
      </c>
      <c r="I38" s="136"/>
      <c r="J38" s="151" t="s">
        <v>146</v>
      </c>
      <c r="K38" s="152">
        <v>5</v>
      </c>
      <c r="L38" s="153">
        <v>1</v>
      </c>
      <c r="M38" s="153">
        <v>1</v>
      </c>
      <c r="N38" s="153">
        <v>1</v>
      </c>
      <c r="O38" s="153">
        <v>1</v>
      </c>
      <c r="P38" s="153">
        <v>1</v>
      </c>
      <c r="Q38" s="154">
        <f>SUM(L38:P38)</f>
        <v>5</v>
      </c>
    </row>
    <row r="39" spans="1:17">
      <c r="C39">
        <v>1</v>
      </c>
      <c r="D39" s="115" t="s">
        <v>117</v>
      </c>
      <c r="E39" s="33" t="s">
        <v>147</v>
      </c>
      <c r="F39" s="33" t="s">
        <v>75</v>
      </c>
      <c r="G39" s="116" t="s">
        <v>148</v>
      </c>
      <c r="I39" s="38"/>
      <c r="J39" s="144" t="s">
        <v>149</v>
      </c>
      <c r="K39" s="37">
        <v>3</v>
      </c>
      <c r="L39" s="36">
        <v>1</v>
      </c>
      <c r="M39" s="36">
        <v>1</v>
      </c>
      <c r="N39" s="36">
        <v>1</v>
      </c>
      <c r="O39" s="36"/>
      <c r="P39" s="4"/>
      <c r="Q39" s="145">
        <f>SUM(L39:P39)</f>
        <v>3</v>
      </c>
    </row>
    <row r="40" spans="1:17" ht="15.75" thickBot="1">
      <c r="C40">
        <v>2</v>
      </c>
      <c r="D40" s="120" t="s">
        <v>119</v>
      </c>
      <c r="E40" s="32" t="s">
        <v>12</v>
      </c>
      <c r="F40" s="32" t="s">
        <v>94</v>
      </c>
      <c r="G40" s="123" t="s">
        <v>150</v>
      </c>
      <c r="I40" s="38"/>
      <c r="J40" s="146" t="s">
        <v>151</v>
      </c>
      <c r="K40" s="147">
        <v>1</v>
      </c>
      <c r="L40" s="148">
        <v>1</v>
      </c>
      <c r="M40" s="148"/>
      <c r="N40" s="148"/>
      <c r="O40" s="148"/>
      <c r="P40" s="150"/>
      <c r="Q40" s="149">
        <f>SUM(L40:P40)</f>
        <v>1</v>
      </c>
    </row>
    <row r="41" spans="1:17">
      <c r="C41">
        <v>3</v>
      </c>
      <c r="D41" s="121" t="s">
        <v>28</v>
      </c>
      <c r="E41" s="35" t="s">
        <v>9</v>
      </c>
      <c r="F41" s="35" t="s">
        <v>107</v>
      </c>
      <c r="G41" s="122" t="s">
        <v>148</v>
      </c>
      <c r="Q41">
        <f>Q38+Q39+Q40</f>
        <v>9</v>
      </c>
    </row>
    <row r="42" spans="1:17">
      <c r="C42">
        <v>4</v>
      </c>
      <c r="D42" s="115" t="s">
        <v>40</v>
      </c>
      <c r="E42" s="33" t="s">
        <v>14</v>
      </c>
      <c r="F42" s="33" t="s">
        <v>69</v>
      </c>
      <c r="G42" s="116" t="s">
        <v>152</v>
      </c>
    </row>
    <row r="43" spans="1:17">
      <c r="C43">
        <v>5</v>
      </c>
      <c r="D43" s="140" t="s">
        <v>51</v>
      </c>
      <c r="E43" s="34" t="s">
        <v>153</v>
      </c>
      <c r="F43" s="34" t="s">
        <v>69</v>
      </c>
      <c r="G43" s="116" t="s">
        <v>154</v>
      </c>
    </row>
    <row r="44" spans="1:17">
      <c r="C44">
        <v>6</v>
      </c>
      <c r="D44" s="115" t="s">
        <v>155</v>
      </c>
      <c r="E44" s="33" t="s">
        <v>71</v>
      </c>
      <c r="F44" s="33" t="s">
        <v>69</v>
      </c>
      <c r="G44" s="116" t="s">
        <v>150</v>
      </c>
    </row>
    <row r="45" spans="1:17">
      <c r="C45">
        <v>7</v>
      </c>
      <c r="D45" s="115" t="s">
        <v>24</v>
      </c>
      <c r="E45" s="33" t="s">
        <v>15</v>
      </c>
      <c r="F45" s="33" t="s">
        <v>69</v>
      </c>
      <c r="G45" s="116" t="s">
        <v>156</v>
      </c>
    </row>
    <row r="46" spans="1:17">
      <c r="C46">
        <v>8</v>
      </c>
      <c r="D46" s="120" t="s">
        <v>26</v>
      </c>
      <c r="E46" s="32" t="s">
        <v>8</v>
      </c>
      <c r="F46" s="32" t="s">
        <v>94</v>
      </c>
      <c r="G46" s="123" t="s">
        <v>156</v>
      </c>
    </row>
    <row r="47" spans="1:17" ht="15.75" thickBot="1">
      <c r="C47">
        <v>9</v>
      </c>
      <c r="D47" s="141" t="s">
        <v>47</v>
      </c>
      <c r="E47" s="142" t="s">
        <v>6</v>
      </c>
      <c r="F47" s="142" t="s">
        <v>94</v>
      </c>
      <c r="G47" s="143" t="s">
        <v>154</v>
      </c>
    </row>
    <row r="58" spans="4:7">
      <c r="D58" s="31"/>
      <c r="E58" s="31"/>
      <c r="F58" s="31"/>
      <c r="G58" s="31"/>
    </row>
  </sheetData>
  <sheetProtection formatCells="0" formatColumns="0" formatRows="0" insertColumns="0" insertRows="0" insertHyperlinks="0" deleteColumns="0" deleteRows="0" sort="0" autoFilter="0" pivotTables="0"/>
  <mergeCells count="44">
    <mergeCell ref="J37:P37"/>
    <mergeCell ref="H6:I6"/>
    <mergeCell ref="F5:J5"/>
    <mergeCell ref="P5:S5"/>
    <mergeCell ref="H13:I13"/>
    <mergeCell ref="H14:I14"/>
    <mergeCell ref="H15:I15"/>
    <mergeCell ref="H7:I7"/>
    <mergeCell ref="H8:I8"/>
    <mergeCell ref="H9:I9"/>
    <mergeCell ref="H10:I10"/>
    <mergeCell ref="H11:I11"/>
    <mergeCell ref="H12:I12"/>
    <mergeCell ref="D7:E7"/>
    <mergeCell ref="D8:E8"/>
    <mergeCell ref="D9:E9"/>
    <mergeCell ref="D10:E10"/>
    <mergeCell ref="D11:E11"/>
    <mergeCell ref="A1:S1"/>
    <mergeCell ref="N11:O11"/>
    <mergeCell ref="N12:O12"/>
    <mergeCell ref="N13:O13"/>
    <mergeCell ref="N14:O14"/>
    <mergeCell ref="A5:E5"/>
    <mergeCell ref="N7:O7"/>
    <mergeCell ref="N8:O8"/>
    <mergeCell ref="N9:O9"/>
    <mergeCell ref="N10:O10"/>
    <mergeCell ref="N6:O6"/>
    <mergeCell ref="K5:O5"/>
    <mergeCell ref="D12:E12"/>
    <mergeCell ref="D13:E13"/>
    <mergeCell ref="D14:E14"/>
    <mergeCell ref="D6:E6"/>
    <mergeCell ref="A23:E23"/>
    <mergeCell ref="F23:J23"/>
    <mergeCell ref="K23:O23"/>
    <mergeCell ref="P23:T23"/>
    <mergeCell ref="P14:P15"/>
    <mergeCell ref="R14:R15"/>
    <mergeCell ref="Q14:Q15"/>
    <mergeCell ref="S14:S15"/>
    <mergeCell ref="N15:O15"/>
    <mergeCell ref="D15:E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Magaly Espinosa Sarria (DOH)</dc:creator>
  <cp:keywords/>
  <dc:description/>
  <cp:lastModifiedBy/>
  <cp:revision/>
  <dcterms:created xsi:type="dcterms:W3CDTF">2025-04-14T16:48:51Z</dcterms:created>
  <dcterms:modified xsi:type="dcterms:W3CDTF">2025-05-15T17:00:07Z</dcterms:modified>
  <cp:category/>
  <cp:contentStatus/>
</cp:coreProperties>
</file>